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G:\Inf_inst_Unidad\Dpto. Administrativo\Area_Proveduria\Control de Activos Físico\Archivos Compartidos\2020\"/>
    </mc:Choice>
  </mc:AlternateContent>
  <xr:revisionPtr revIDLastSave="0" documentId="13_ncr:1_{D66C16AE-4883-4CD1-83B5-133C1F32BF90}" xr6:coauthVersionLast="45" xr6:coauthVersionMax="45" xr10:uidLastSave="{00000000-0000-0000-0000-000000000000}"/>
  <bookViews>
    <workbookView xWindow="28680" yWindow="-1425" windowWidth="29040" windowHeight="15840" activeTab="2" xr2:uid="{00000000-000D-0000-FFFF-FFFF00000000}"/>
  </bookViews>
  <sheets>
    <sheet name="A (Total de contrataciones)" sheetId="1" r:id="rId1"/>
    <sheet name="B (% Ejecución Plan Compras)" sheetId="2" r:id="rId2"/>
    <sheet name="C (Vinculación PEI)" sheetId="3" r:id="rId3"/>
  </sheets>
  <definedNames>
    <definedName name="_xlnm._FilterDatabase" localSheetId="0" hidden="1">'A (Total de contrataciones)'!$A$2:$E$217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3" i="2" l="1"/>
  <c r="E69" i="2"/>
  <c r="G75" i="2"/>
  <c r="F75" i="2"/>
  <c r="E68" i="2"/>
  <c r="E61" i="2"/>
  <c r="E60" i="2"/>
  <c r="E59" i="2"/>
  <c r="E57" i="2"/>
  <c r="E56" i="2"/>
  <c r="E52" i="2"/>
  <c r="E48" i="2"/>
  <c r="E46" i="2"/>
  <c r="E31" i="2" l="1"/>
  <c r="E30" i="2"/>
  <c r="E23" i="2"/>
  <c r="E19" i="2"/>
  <c r="E17" i="2"/>
  <c r="E16" i="2"/>
  <c r="F41" i="2" l="1"/>
  <c r="G41" i="2" s="1"/>
  <c r="F40" i="2"/>
  <c r="G40" i="2" s="1"/>
  <c r="F42" i="2"/>
  <c r="G42" i="2" s="1"/>
  <c r="F32" i="2"/>
  <c r="G32" i="2" s="1"/>
  <c r="F31" i="2"/>
  <c r="G31" i="2" s="1"/>
  <c r="F29" i="2"/>
  <c r="G29" i="2" s="1"/>
  <c r="F28" i="2"/>
  <c r="G28" i="2" s="1"/>
  <c r="F72" i="2"/>
  <c r="G72" i="2" s="1"/>
  <c r="B228" i="1"/>
  <c r="C89" i="1"/>
  <c r="F77" i="2" l="1"/>
  <c r="G77" i="2" s="1"/>
  <c r="F73" i="2"/>
  <c r="G73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0" i="2"/>
  <c r="G30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</calcChain>
</file>

<file path=xl/sharedStrings.xml><?xml version="1.0" encoding="utf-8"?>
<sst xmlns="http://schemas.openxmlformats.org/spreadsheetml/2006/main" count="1169" uniqueCount="656">
  <si>
    <t>2019CD-000001-0016400001</t>
  </si>
  <si>
    <t>Actualización y Soporte de Licencias Oracle Base Datos Standard Edition</t>
  </si>
  <si>
    <t>ORACLE DE CENTROAMERICA SOCIEDAD ANONIMA</t>
  </si>
  <si>
    <t>2019CD-000002-0016400001</t>
  </si>
  <si>
    <t>Actualización y Soporte de Licencias Oracle WebLogic Suite</t>
  </si>
  <si>
    <t>2019CD-000003-0016400001</t>
  </si>
  <si>
    <t>Arrendamiento de equipo multifuncional - BANHVI</t>
  </si>
  <si>
    <t>PRODUCTIVE BUSINESS SOLUTIONS COSTA RICA SOCIEDAD ANONIMA</t>
  </si>
  <si>
    <t>2019CD-000004-0016400001</t>
  </si>
  <si>
    <t>Actualización Productos Soporte anual del fabricante Oracle VM Premier Limited</t>
  </si>
  <si>
    <t>DELPHOS TECHNOLOGIES BI DE L.A. SOCIEDAD ANONIMA</t>
  </si>
  <si>
    <t>2019CD-000005-0016400001</t>
  </si>
  <si>
    <t>Adquisición de licencia de IDEA</t>
  </si>
  <si>
    <t>CASEWARE LATINOAMERICA SOCIEDAD DE RESPONSABILIDAD LIMITADA</t>
  </si>
  <si>
    <t>2019CD-000006-0016400001</t>
  </si>
  <si>
    <t>HERMES, SOLUCIONES DE INTERNET SOCIEDAD ANONIMA</t>
  </si>
  <si>
    <t>2019CD-000007-0016400001</t>
  </si>
  <si>
    <t>Contratación de servicios de soporte y mantenimiento para portal web del BANHVI, por un total de 50 horas a utilizarse a lo largo del el 2019.</t>
  </si>
  <si>
    <t>2019CD-000008-0016400001</t>
  </si>
  <si>
    <t>Contratación de abogado para la confección Notarial y Declaración Jurada Protocolizada</t>
  </si>
  <si>
    <t>MARIA DEL PILAR MORA NAVARRO</t>
  </si>
  <si>
    <t>2019CD-000009-0016400001</t>
  </si>
  <si>
    <t>SERVICIO DE CAPACITACIÓN, CURSO PRACTICO DE AVALÚOS DE BIENES INMUEBLES</t>
  </si>
  <si>
    <t>ASOCIACION CAMARA COSTARRICENSE DE LA CONSTRUCCION</t>
  </si>
  <si>
    <t>2019CD-000010-0016400001</t>
  </si>
  <si>
    <t>SERVICIO DE CAPACITACIÓN EN TÉCNICO EN ADMINISTRACIÓN DE PROYECTOS</t>
  </si>
  <si>
    <t>FUNDACION TECNOLOGICA DE CR(FUNDATEC)</t>
  </si>
  <si>
    <t>2019CD-000011-0016400001</t>
  </si>
  <si>
    <t>Suscripción anual del periódico La República</t>
  </si>
  <si>
    <t>PROPERIODICOS LIMITADA</t>
  </si>
  <si>
    <t>2019CD-000012-0016400001</t>
  </si>
  <si>
    <t>suscripción anual del periódico Diario Extra, para uso de la Unidad de Comunicaciones durante el año 2019.</t>
  </si>
  <si>
    <t>SOCIEDAD PERIODISTICA EXTRA LIMITADA</t>
  </si>
  <si>
    <t>2019CD-000013-0016400001</t>
  </si>
  <si>
    <t>Suscripción anual de los periódicos del Grupo Nación: La Teja, La Nación y El Financiero, para uso de la Unidad de Comunicaciones durante el año 2019.</t>
  </si>
  <si>
    <t>GRUPO NACION G N SOCIEDAD ANONIMA</t>
  </si>
  <si>
    <t>2019CD-000014-0016400001</t>
  </si>
  <si>
    <t>Contratación de Abogado especialista en Derecho Laboral</t>
  </si>
  <si>
    <t>MAURICIO ANDRES ALVAREZ ROSALES</t>
  </si>
  <si>
    <t>2019CD-000015-0016400001</t>
  </si>
  <si>
    <t>Publicación de acuerdo de Junta Directiva en el Diario Oficial </t>
  </si>
  <si>
    <t>2019CD-000016-0016400001</t>
  </si>
  <si>
    <t>2019CD-000017-0016400001</t>
  </si>
  <si>
    <t>Contratación de servicios de reclutamiento de personal</t>
  </si>
  <si>
    <t>ASESORES EN RECURSOS HUMANOS Y TALENTO EMPRESARIAL SOCIEDAD ANONIMA</t>
  </si>
  <si>
    <t>2019CD-000018-0016400001</t>
  </si>
  <si>
    <t>Contratación de un profesional en Derecho (persona física), con amplia experiencia en Derecho Público o Derecho Administrativo</t>
  </si>
  <si>
    <t>JENNY HERNANDEZ SOLIS</t>
  </si>
  <si>
    <t>2019CD-000019-0016400001</t>
  </si>
  <si>
    <t>Compra de tres pizarras acrílicas para colocar información dentro del edificio del Banhvi.</t>
  </si>
  <si>
    <t>ACM GRUPO NATIVO SOCIEDAD ANONIMA</t>
  </si>
  <si>
    <t>2019CD-000020-0016400001</t>
  </si>
  <si>
    <t>adquisición de llantas para uso de la flotilla del BANHVI</t>
  </si>
  <si>
    <t>IMPORTADORA AUTOMANIA DE CARTAGO SOCIEDAD ANONIMA</t>
  </si>
  <si>
    <t>2019CD-000021-0016400001</t>
  </si>
  <si>
    <t>Contratación de servicios de publicaciones con la Imprenta Nacional</t>
  </si>
  <si>
    <t>JUNTA ADMINISTRATIVA DE LA IMPRENTA NACIONAL</t>
  </si>
  <si>
    <t>2019CD-000022-0016400001</t>
  </si>
  <si>
    <t>Capacitación en Programa Profesional en Adopción y Aplicación de las NIIF - Módulo I</t>
  </si>
  <si>
    <t>COLEGIO DE CONTADORES PUBLICOS DE COSTA RICA</t>
  </si>
  <si>
    <t>2019CD-000023-0016400001</t>
  </si>
  <si>
    <t>SERVICIO DE CAPACITACIÓN  EN CURSO </t>
  </si>
  <si>
    <t>COLEGIO FEDERADO DE INGENIEROS Y DE ARQUITECTOS DE COSTA RICA</t>
  </si>
  <si>
    <t>2019CD-000024-0016400001</t>
  </si>
  <si>
    <t>Curso, Laboratorio Foto voltaico de Sistemas Conectados a la Red</t>
  </si>
  <si>
    <t>2019CD-000025-0016400001</t>
  </si>
  <si>
    <t>SERVICIO DE CAPACITACIÓN EN LAS ÁREAS ENTIDADES AUTORIZADAS, Y OFICIALIA DE CUMPLIMIENTO</t>
  </si>
  <si>
    <t>MIÑO CONSULTORES MEM SOCIEDAD ANONIMA</t>
  </si>
  <si>
    <t>2019CD-000026-0016400001</t>
  </si>
  <si>
    <t>Relaciones y conexiones del Estándar Internacional de Gobierno Corporativo, con el Sistema de Control Interno y la Administración Integral de Riesgos</t>
  </si>
  <si>
    <t>Camara de Bancos e Instituciones Financieras De Costa Rica</t>
  </si>
  <si>
    <t>2019CD-000027-0016400001</t>
  </si>
  <si>
    <t>SERVICIO DE CAPACITACIÓN CURSO REAJUSTE DE PRECIOS EN LOS CONTRATOS DE SERVICIOS Y BIENES</t>
  </si>
  <si>
    <t>ACG ARISOL CONSULTING GROUP SOCIEDAD ANONIMA</t>
  </si>
  <si>
    <t>2019CD-000028-0016400001</t>
  </si>
  <si>
    <t>SERVICIO DE CAPACITACIÓN CURSO, RAZONABILIDAD DEL PRECIO EN CONTRATACIÓN ADMINISTRATIVA</t>
  </si>
  <si>
    <t>2019CD-000029-0016400001</t>
  </si>
  <si>
    <t>SERVICIO DE CAPACITACION CONGRESO LATINOAMERICANO PREVENCIÓN DE FRAUDE ORGANIZACIONAL</t>
  </si>
  <si>
    <t>CAPACITA INT. SOCIEDAD ANONIMA</t>
  </si>
  <si>
    <t>2019CD-000030-0016400001</t>
  </si>
  <si>
    <t>SERVICIO DE CAPACITACIÓN, CURSO DE RIESGOS Y CUMPLIMENTO NORMATIVO: APLICACIÓN DE COSO ERM 2017 e ISO 31000-2018.</t>
  </si>
  <si>
    <t>2019CD-000031-0016400001</t>
  </si>
  <si>
    <t>SERVICIO DE CAPACITACIÓN CURSO COMUNICACIÓN Y REDES SOCIALES</t>
  </si>
  <si>
    <t>Fundación de la Universidad de Costa Rica para la Investigación</t>
  </si>
  <si>
    <t>2019CD-000032-0016400001</t>
  </si>
  <si>
    <t>Adquisición de dos sillas ergonómicas y un ventilador tipo torre de tres velocidades</t>
  </si>
  <si>
    <t>DISMALDI SOCIEDAD ANONIMA</t>
  </si>
  <si>
    <t>2019CD-000033-0016400001</t>
  </si>
  <si>
    <t>CNNA MODULO III ESCALANDO REDES</t>
  </si>
  <si>
    <t>2019CD-000034-0016400001</t>
  </si>
  <si>
    <t>Contratación de servicios de custodia y administración de documentación</t>
  </si>
  <si>
    <t>DOCUMENT MANAGEMENT SOLUTIONS DMS, SOCIEDAD DE RESPONSABILIDAD LIMITADA.</t>
  </si>
  <si>
    <t>2019CD-000035-0016400001</t>
  </si>
  <si>
    <t>Contratación de una base de datos para la aplicación de la política conozca a su empleado - BANHVI</t>
  </si>
  <si>
    <t>EFX DE COSTA RICA SOCIEDAD ANONIMA</t>
  </si>
  <si>
    <t>2019CD-000036-0016400001</t>
  </si>
  <si>
    <t>Renovación de Licencia de Active Roles y Change Auditor</t>
  </si>
  <si>
    <t>ALTA TECNOLOGIA SOCIEDAD ANONIMA</t>
  </si>
  <si>
    <t>2019CD-000037-0016400001</t>
  </si>
  <si>
    <t>Suscripción en la Nube de un servicio de Streaming (Transmisión), para publicar los audios de las Actas de Junta Directiva del BANHVI</t>
  </si>
  <si>
    <t>2019CD-000038-0016400001</t>
  </si>
  <si>
    <t>COMPRA KIT DE DIAGNOSTICO</t>
  </si>
  <si>
    <t>ALFA MEDICA SOCIEDAD ANONIMA</t>
  </si>
  <si>
    <t>2019CD-000039-0016400001</t>
  </si>
  <si>
    <t>Actualización de Licencias WIZDOM</t>
  </si>
  <si>
    <t>OPTEC SISTEMAS SOCIEDAD ANONIMA</t>
  </si>
  <si>
    <t>2019CD-000040-0016400001</t>
  </si>
  <si>
    <t>SERVICIO DE SUMINISTRO E INSTALACIÓN  DE PERSIANAS VERTICALES EN SECTOR SURESTE   DEL EDIFICIO BANHVI</t>
  </si>
  <si>
    <t>SERVIPERSIANAS SOCIEDAD ANONIMA</t>
  </si>
  <si>
    <t>2019CD-000041-0016400001</t>
  </si>
  <si>
    <t>SERVICIO DE CAPACITACION INSPECCION DE OBRAS CIVILES Y EDIFICACIONES, CONTROLE LA CALIDAD EN LOS PROYECTOS CONSTRUCTIVOS Y AMPLIÉ  SU ÁMBITO DE EJERCICIO PROFESIONAL</t>
  </si>
  <si>
    <t>2019CD-000042-0016400001</t>
  </si>
  <si>
    <t>SERVICIOS CAPACITACION, ASEGURAMIENTO CALIDAD DE SOFTWARE BASADO EN ISO 25001</t>
  </si>
  <si>
    <t>CORPORACION E INVERSIONES CAES SOCIEDAD ANONIMA</t>
  </si>
  <si>
    <t>2019CD-000043-0016400001</t>
  </si>
  <si>
    <t>2019CD-000044-0016400001</t>
  </si>
  <si>
    <t>Alquiler de dos Licencias de Genexus</t>
  </si>
  <si>
    <t>TECAPRO DE COSTA RICA SOCIEDAD ANONIMA</t>
  </si>
  <si>
    <t>2019CD-000045-0016400001</t>
  </si>
  <si>
    <t>INNOVACIÓN RADICAL AUDITORIA INTERNA</t>
  </si>
  <si>
    <t>RISKS XY SOCIEDAD DE RESPONSABILIDAD LIMITADA</t>
  </si>
  <si>
    <t>2019CD-000046-0016400001</t>
  </si>
  <si>
    <t>DISEÑO, DESARROLLO E IMPLEMENTACION DEL MARCO DE GESTIÓN DE RIESGOS REPUTACIONAL</t>
  </si>
  <si>
    <t>2019CD-000047-0016400001</t>
  </si>
  <si>
    <t>Adquisición de diez licencias de usuarios y su instalación para Central IP</t>
  </si>
  <si>
    <t>REVOLUTION TECHNOLOGIES REVTEC SOCIEDAD ANONIMA</t>
  </si>
  <si>
    <t>2019CD-000048-0016400001</t>
  </si>
  <si>
    <t>Compra de Memoria para Servidores</t>
  </si>
  <si>
    <t>CENTRAL DE SERVICIOS PC SOCIEDAD ANONIMA</t>
  </si>
  <si>
    <t>2019CD-000049-0016400001</t>
  </si>
  <si>
    <t>Publicación de ¼ de página blanco y negro en Diario Extra</t>
  </si>
  <si>
    <t>2019CD-000050-0016400001</t>
  </si>
  <si>
    <t>Servicio de capacitación Administración de Proyectos</t>
  </si>
  <si>
    <t>2019CD-000051-0016400001</t>
  </si>
  <si>
    <t>Actualización de Licencias de Software ORION</t>
  </si>
  <si>
    <t>ALTUS CONSULTING SOCIEDAD ANONIMA</t>
  </si>
  <si>
    <t>2019CD-000052-0016400001</t>
  </si>
  <si>
    <t>Adquisición de microondas industrial y mobiliario para comedor y oficina del BANHVI</t>
  </si>
  <si>
    <t>TIENDA INTERNACIONAL DE PRODUCTOS SENSACIONALES SOCIEDAD ANONIMA</t>
  </si>
  <si>
    <t>2019CD-000053-0016400001</t>
  </si>
  <si>
    <t>ADQUISICIÓN DE SUMINISTROS DE OFICINA, ARTÍCULOS DE LIMPIEZA, IMPRESOS Y OTROS</t>
  </si>
  <si>
    <t>SERVICIOS TECNICOS ESPECIALIZADOS S T E SOCIEDAD ANONIMA</t>
  </si>
  <si>
    <t>JIMENEZ Y TANZI SOCIEDAD ANONIMA</t>
  </si>
  <si>
    <t>2019CD-000054-0016400001</t>
  </si>
  <si>
    <t>Servicio de soporte en plataforma Oracle</t>
  </si>
  <si>
    <t>INRA SOLUCIONES, SOCIEDAD ANONIMA</t>
  </si>
  <si>
    <t>2019CD-000055-0016400001</t>
  </si>
  <si>
    <t>Servicio de Suscripción en la Nube Microsoft SharePoint online para los miembros de Junta Directiva</t>
  </si>
  <si>
    <t>GRUPO BABEL SOCIEDAD ANONIMA</t>
  </si>
  <si>
    <t>2019CD-000056-0016400001</t>
  </si>
  <si>
    <t>INSPECCION DE OBRAS CIVILES Y EDIFICACIONES.</t>
  </si>
  <si>
    <t>2019CD-000057-0016400001</t>
  </si>
  <si>
    <t>TALLER ELABORACIÓN DE INDICADORES DE SOLIDEZ BANCARIA, ELABORACIÓN DE UNA CLASIFICACIÓN DE RIESGO DE EMPRESA.</t>
  </si>
  <si>
    <t>2019CD-000058-0016400001</t>
  </si>
  <si>
    <t>SERVICIO DE CAPACITACION EN EL AREA UNIDAD DE RIESGOS</t>
  </si>
  <si>
    <t>ASOCIACIÓN CAMARA DE INDUSTRIAS DE COSTA RICA</t>
  </si>
  <si>
    <t>2019CD-000059-0016400001</t>
  </si>
  <si>
    <t>SERVICIO DE CAPACITACIÓN IMPLEMENTACION FACTURA ELECTRÓNICA</t>
  </si>
  <si>
    <t>SEMINARIOS EDUCATIVOS TAX SOCIEDAD DE RESPONSABILIDAD LIMITADA</t>
  </si>
  <si>
    <t>2019CD-000060-0016400001</t>
  </si>
  <si>
    <t>SERVICIO DE CAPACITACIÓN EN EL ÁREA DE PLANIFICACION</t>
  </si>
  <si>
    <t>C O S CENTRAL AMERICAN OUTSOURCING SERVICES  SOCIEDAD ANONIMA</t>
  </si>
  <si>
    <t>2019CD-000061-0016400001</t>
  </si>
  <si>
    <t>INTERCONEXION DE REDES</t>
  </si>
  <si>
    <t>2019CD-000062-0016400001</t>
  </si>
  <si>
    <t>REFERENCIA Y CARACTERIZACIÓN DE TÉCNICAS PARA  EL TRATAMIENTO DE AGUAS RESIDUALES</t>
  </si>
  <si>
    <t>2019CD-000063-0016400001</t>
  </si>
  <si>
    <t>COMO ALINEAR PLAN ESTRATEGICO INSTITUCIONAL CON EL PLAN DE AUDITORIA INTERNA</t>
  </si>
  <si>
    <t>2019CD-000064-0016400001</t>
  </si>
  <si>
    <t>Suscripción de una licencia anual de Adobe Creative Cloud for Teams desktop. Ver adjunto con detalles.</t>
  </si>
  <si>
    <t>2019CD-000065-0016400001</t>
  </si>
  <si>
    <t>Transferencia a la planta eléctrica - BANHVI</t>
  </si>
  <si>
    <t>SERVICIOS ELECTROMECANICOS FLORES Y CARVAJAL SOCIEDAD ANONIMA</t>
  </si>
  <si>
    <t>2019CD-000066-0016400001</t>
  </si>
  <si>
    <t>Compra de accesorios de equipo fotográfico para cámara Canon EOS Rebel T4i (lente, trípode, cabezal y lámpara) según documento anexo con especificaciones técnicas.</t>
  </si>
  <si>
    <t>S.C. INTERNATIONAL PERFORMANCE SOCIEDAD ANONIMA</t>
  </si>
  <si>
    <t>2019CD-000067-0016400001</t>
  </si>
  <si>
    <t>SERVICIO DE CAPACITACIÓN EN EL ÁREA CONTABLE</t>
  </si>
  <si>
    <t>2019CD-000068-0016400001</t>
  </si>
  <si>
    <t>2019CD-000069-0016400001</t>
  </si>
  <si>
    <t>Adquisición de medicamentos e implementos médicos</t>
  </si>
  <si>
    <t>FARMACIA BAZZANO SOCIEDAD ANONIMA</t>
  </si>
  <si>
    <t>2019CD-000070-0016400001</t>
  </si>
  <si>
    <t>Renovación de Licencia FortiGate</t>
  </si>
  <si>
    <t>SEFISA SISTEMAS EFICIENTES SOCIEDAD ANONIMA</t>
  </si>
  <si>
    <t>2019CD-000071-0016400001</t>
  </si>
  <si>
    <t>NUEVAS REGULACIONES EN FACTURA ELECTRONICA</t>
  </si>
  <si>
    <t>ACADEMIA DELOITTE SOCIEDAD ANONIMA</t>
  </si>
  <si>
    <t>2019CD-000072-0016400001</t>
  </si>
  <si>
    <t>Servicio de pauta radial publicitaria en Teletica Radio 91.5 F.M. para brindar información al usuario sobre el Banhvi</t>
  </si>
  <si>
    <t>TELEVISORA DE COSTA RICA SOCIEDAD ANONIMA</t>
  </si>
  <si>
    <t>2019CD-000073-0016400001</t>
  </si>
  <si>
    <t>Servicio de pauta radial publicitaria en Cadena de Emisoras Columbia para brindar información al usuario sobre el Banhvi</t>
  </si>
  <si>
    <t>CADENA DE EMISORAS COLUMBIA SOCIEDAD ANONIMA</t>
  </si>
  <si>
    <t>2019CD-000074-0016400001</t>
  </si>
  <si>
    <t>Servicio de pauta radial publicitaria en Central de Radios para brindar información al usuario sobre el Banhvi</t>
  </si>
  <si>
    <t>CENTRAL DE RADIOS CDR SOCIEDAD ANONIMA</t>
  </si>
  <si>
    <t>2019CD-000075-0016400001</t>
  </si>
  <si>
    <t>Servicio de pauta publicitaria en el periódico La Voz de Guanacaste para brindar información al interesado en el Bono Familiar de Vivienda.</t>
  </si>
  <si>
    <t>ASOCIACION LA VOZ DE GUANACASTE</t>
  </si>
  <si>
    <t>2019CD-000076-0016400001</t>
  </si>
  <si>
    <t>Contratación de un abogado externo</t>
  </si>
  <si>
    <t>ANA MARCELA PALMA SEGURA</t>
  </si>
  <si>
    <t>2019CD-000077-0016400001</t>
  </si>
  <si>
    <t>SERVICIO DE CAPACITACIÓN FORO INTERNACIONAL DE LA CALIDAD</t>
  </si>
  <si>
    <t>2019CD-000078-0016400001</t>
  </si>
  <si>
    <t>Servicio de pauta radial publicitaria con Instituto Costarricense de Enseñanza Radiofónica para dar información a la población indígena sobre el bono de vivienda.</t>
  </si>
  <si>
    <t>ASOCIACION INSTITUTO COSTARRICENSE DE ENSEÑANZA RADIOFONICA</t>
  </si>
  <si>
    <t>2019CD-000079-0016400001</t>
  </si>
  <si>
    <t>UNIFORMIDAD: NOTAS A LOS ESTADOS FINANCIEROS Y ESTADO DE CAMBIOS EN EL PATRIMONIO</t>
  </si>
  <si>
    <t>ASOCIACION CAMARA COSTARRICENSE DE EMISORES DE TITULOS VALORES</t>
  </si>
  <si>
    <t>2019CD-000080-0016400001</t>
  </si>
  <si>
    <t>SERVICIO DE CAPACITACIÓN SHAREPOINT 2013-FUNDAMENTOS</t>
  </si>
  <si>
    <t>ADVANCE LEARNING TECHNOLOGY CENTER LIMITADA</t>
  </si>
  <si>
    <t>2019CD-000081-0016400001</t>
  </si>
  <si>
    <t>Servicio de capacitación Auditoria</t>
  </si>
  <si>
    <t>Asociación Instituto de Auditores Internos de Costa Rica</t>
  </si>
  <si>
    <t>2019CD-000082-0016400001</t>
  </si>
  <si>
    <t>Servicio de capacitación en curso Análisis Financiero Integral</t>
  </si>
  <si>
    <t>CURSOS SAN JOSE M Y R CENTROAMERICA SOCIEDAD ANONIMA</t>
  </si>
  <si>
    <t>2019CD-000083-0016400001</t>
  </si>
  <si>
    <t>2019CD-000084-0016400001</t>
  </si>
  <si>
    <t>Adquisición de llantas para uso de la flotilla del BANHVI</t>
  </si>
  <si>
    <t>2019CD-000085-0016400001</t>
  </si>
  <si>
    <t>SERVICIO DE CAPACITACIÓN ÁREA CONTABLE FINANCIERA</t>
  </si>
  <si>
    <t>2019CD-000086-0016400001</t>
  </si>
  <si>
    <t>Contrato de soporte y mantenimiento del sistema OpRisk</t>
  </si>
  <si>
    <t>METODOS AVANZADOS DE SISTEMAS MAS SOCIEDAD ANONIMA</t>
  </si>
  <si>
    <t>2019CD-000087-0016400001</t>
  </si>
  <si>
    <t>Contrato Licencias SmartNet TotalCare 8X5XNBD y Soporte Plataforma CISCO</t>
  </si>
  <si>
    <t>2019CD-000088-0016400001</t>
  </si>
  <si>
    <t>Adquisición de cajas de cartón tipo multiarchivo 39x32x26 cm</t>
  </si>
  <si>
    <t>2019CD-000089-0016400001</t>
  </si>
  <si>
    <t>Contratación de publicación de apertura del procedimiento de Concurso Público para el nombramiento del Gerente General</t>
  </si>
  <si>
    <t>2019CD-000090-0016400001</t>
  </si>
  <si>
    <t>Servicio de pauta publicitaria en TV Sur Canal 14</t>
  </si>
  <si>
    <t>GRANRO TELEVISORA DEL SUR SOCIEDAD ANONIMA</t>
  </si>
  <si>
    <t>2019CD-000091-0016400001</t>
  </si>
  <si>
    <t>Servicio de pauta radial publicitaria en la programación regular de Radio Musical 97.5 F.M.</t>
  </si>
  <si>
    <t>CADENA MUSICAL SOCIEDAD ANONIMA</t>
  </si>
  <si>
    <t>2019CD-000092-0016400001</t>
  </si>
  <si>
    <t>Servicio de pauta radial publicitaria en Radio Santa Clara 550 A.M.</t>
  </si>
  <si>
    <t>TEMPORALIDADES DE LA IGLESIA CATOLICA DIOCESIS DE CIUDAD QUESADA</t>
  </si>
  <si>
    <t>2019CD-000093-0016400001</t>
  </si>
  <si>
    <t>Servicio de pauta publicitaria en el periódico AM Prensa.com</t>
  </si>
  <si>
    <t>AM PRENSA SOCIEDAD ANONIMA</t>
  </si>
  <si>
    <t>2019CD-000094-0016400001</t>
  </si>
  <si>
    <t>Servicio de pauta publicitaria en el medio de comunicación de noticias digital Delfino.cr</t>
  </si>
  <si>
    <t>2019CD-000095-0016400001</t>
  </si>
  <si>
    <t>Contratación de herramienta para el cálculo de indicadores de riesgo</t>
  </si>
  <si>
    <t>DESARROLLOS INFORMATICOS DEINSA SOCIEDAD ANONIMA</t>
  </si>
  <si>
    <t>2019CD-000096-0016400001</t>
  </si>
  <si>
    <t>Auditoría Externa de los Estados Financieros FOSUVI</t>
  </si>
  <si>
    <t>CROWE HORWATH CR SOCIEDAD ANONIMA</t>
  </si>
  <si>
    <t>2019CD-000097-0016400001</t>
  </si>
  <si>
    <t>Contratación de Miembro Externo del Comité de Riesgos</t>
  </si>
  <si>
    <t>RENAN EDUARDO PERAZA PARRALES</t>
  </si>
  <si>
    <t>2019CD-000098-0016400001</t>
  </si>
  <si>
    <t>CAPACITACIÓN CONGRESO PREVENCIÓN DE LAVADO DE ACTIVOS Y FINANCIAMIENTO AL TERRORISMO</t>
  </si>
  <si>
    <t>ASOCIACION BANCARIA COSTARRICENSE</t>
  </si>
  <si>
    <t>2019CD-000099-0016400001</t>
  </si>
  <si>
    <t>servicio de preparación de planillas de efectivo y transporte de valores</t>
  </si>
  <si>
    <t>BANCO DE COSTA RICA</t>
  </si>
  <si>
    <t>2019CD-000100-0016400001</t>
  </si>
  <si>
    <t>Contratación de topógrafo para definición de linderos</t>
  </si>
  <si>
    <t>INTOPO SOCIEDAD DE RESPONSABILIDAD LIMITADA</t>
  </si>
  <si>
    <t>2019CD-000101-0016400001</t>
  </si>
  <si>
    <t>Contratación de topógrafo para la confección de planos en proyecto La Gran Samaria (CEV), Heredia</t>
  </si>
  <si>
    <t>CARLOS LUIS HERNANDEZ SALAS</t>
  </si>
  <si>
    <t>2019CD-000102-0016400001</t>
  </si>
  <si>
    <t>ADQUISICIÓN DE SILLAS PARA DIFERENTES ÁREAS DEL BANHVI</t>
  </si>
  <si>
    <t>POLTRONIERI &amp; COMPAÑIA SOCIEDAD ANONIMA</t>
  </si>
  <si>
    <t>2019CD-000103-0016400001</t>
  </si>
  <si>
    <t>Contratación para el cercado de cuatro fincas en la zona de Liberia, B° La Cruz</t>
  </si>
  <si>
    <t>2019CD-000104-0016400001</t>
  </si>
  <si>
    <t>Contratación de auditoría externa anual sobre el proceso de Administración Integral de Riesgos, períodos que concluyen el 31 de diciembre de 2019, 2020 y 2021</t>
  </si>
  <si>
    <t>KPMG SOCIEDAD ANONIMA</t>
  </si>
  <si>
    <t>2019CD-000105-0016400001</t>
  </si>
  <si>
    <t>CONTRATACIÓN PARA CAPACITACIÓN DE ENTIDADES AUTORIZADAS EN LA HERRAMIENTA LASERFICHE</t>
  </si>
  <si>
    <t>APLICOM SOCIEDAD ANONIMA</t>
  </si>
  <si>
    <t>2019CD-000106-0016400001</t>
  </si>
  <si>
    <t>Adquisición de tiquete aéreo San José, Costa Rica - Panamá ida y vuelta</t>
  </si>
  <si>
    <t>VIAJES EJECUTIVOS MUNDIALES SOCIEDAD ANONIMA</t>
  </si>
  <si>
    <t>2019CD-000107-0016400001</t>
  </si>
  <si>
    <t>Publicación - Ampliación del plazo para la recepción de ofertas concurso para el nombramiento por tiempo definido del Gerente General Banhvi.</t>
  </si>
  <si>
    <t>2019CD-000108-0016400001</t>
  </si>
  <si>
    <t>CONTRATACIÓN DE UNA EMPRESA QUE  REALICE UN ESTUDIO DE CLIMA ORGANIZACIONAL</t>
  </si>
  <si>
    <t>GRUPO DANDO COSTA RICA SOCIEDAD ANONIMA</t>
  </si>
  <si>
    <t>2019CD-000109-0016400001</t>
  </si>
  <si>
    <t>Compra de dos banners con base Banner Up (Mark Bric) y el diseño e impresión full color para ambas lonas vinílica antirreflejo.</t>
  </si>
  <si>
    <t>2019CD-000110-0016400001</t>
  </si>
  <si>
    <t>SERVICIO DE CAPACITACIÓN EN EL ÁREA AUDITORIA INTERNA, TALLER AUDITORIA DEL SISTEMAS DE PLA/FT</t>
  </si>
  <si>
    <t>2019CD-000111-0016400001</t>
  </si>
  <si>
    <t>SERVICIO DE CAPACITACIÓN - LA IMPORTANCIA DE LA PRUEBA DE INFILTRACIÓN COMO PRIMER PASO PARA UN PROYECTO DE VIVIENDA</t>
  </si>
  <si>
    <t>2019CD-000112-0016400001</t>
  </si>
  <si>
    <t>SERVICIO DE CAPACITACIÓN - IMPLEMENTANDO LA AUDITORIA BASADA EN RIESGOS EN ENTIDADES FINANCIERAS</t>
  </si>
  <si>
    <t>2019CD-000113-0016400001</t>
  </si>
  <si>
    <t>Servicio de pauta publicitaria en el Sistema Nacional de Radio y Televisión S.A. (Sinart)</t>
  </si>
  <si>
    <t>SISTEMA NACIONAL DE RADIO Y TELEVISION SOCIEDAD ANONIMA</t>
  </si>
  <si>
    <t>2019CD-000114-0016400001</t>
  </si>
  <si>
    <t>Servicio de pauta radial publicitaria en el programa Charlemos Radio Actual 107.1 F.M</t>
  </si>
  <si>
    <t>CARLOS LUIS FERNANDEZ CERDAS</t>
  </si>
  <si>
    <t>2019CD-000115-0016400001</t>
  </si>
  <si>
    <t>Servicio de pauta radial publicitaria en Radio Actual 107.1 F.M. para brindar orientación e información a la población sobre el Bono Familiar de Vivienda y el Banhvi.</t>
  </si>
  <si>
    <t>MAURICIO CARVAJAL AGUILAR</t>
  </si>
  <si>
    <t>2019CD-000116-0016400001</t>
  </si>
  <si>
    <t>CAPACITACIÓN ÁREA DE TECNOLOGÍA, CURSO FUNDAMENTOS EN SEGURIDAD</t>
  </si>
  <si>
    <t>ASOCIACION COSTARRICENSE DE AUDITORES EN INFORMATICA</t>
  </si>
  <si>
    <t>2019CD-000117-0016400001</t>
  </si>
  <si>
    <t>CAPACITACIÓN AREA TECNICA, CURSO AVALUOS DE BIENES INMUEBLES</t>
  </si>
  <si>
    <t>2019CD-000118-0016400001</t>
  </si>
  <si>
    <t>Licenciamiento Software Gstarcad Pro Ultima versión, software tipo CAD con licenciamiento anual.</t>
  </si>
  <si>
    <t>TELESERVICIOS DIGITALES JBM SOCIEDAD ANONIMA</t>
  </si>
  <si>
    <t>2019CD-000119-0016400001</t>
  </si>
  <si>
    <t>Contratación de Asesor Legal para Criterio en Derecho Administrativo</t>
  </si>
  <si>
    <t>CHRISTIAN ENRIQUE CAMPOS MONGE</t>
  </si>
  <si>
    <t>2019CD-000120-0016400001</t>
  </si>
  <si>
    <t>SERVICIO DE CAPACITACIÓN EN INNOVACIÓN Y GESTIÓN DEL CAMBIO, DESAFIOS Y BARRERAS PARA EL CAMBIO ORGANIZACIONAL</t>
  </si>
  <si>
    <t>SEMINARIUM EJECUTIVOS DE CENTRO AMERICA SOCIEDAD ANONIMA</t>
  </si>
  <si>
    <t>2019CD-000121-0016400001</t>
  </si>
  <si>
    <t>SERVICIO DE CAPACITACIÓN LAS MEJORES TÉCNICAS DE REDACCIÓN PARA DOCUMENTOS SECRETARIALES</t>
  </si>
  <si>
    <t>2019CD-000122-0016400001</t>
  </si>
  <si>
    <t>SERVICIO DE CAPACITACIÓN CURSO CCNA SECURITY</t>
  </si>
  <si>
    <t>2019CD-000123-0016400001</t>
  </si>
  <si>
    <t>Contratación de notario para la segregación y traspaso de tres fincas a la municip de Golfito, Oasis de Esperanza y El Colegio</t>
  </si>
  <si>
    <t>LIZETH MATA SANCHEZ</t>
  </si>
  <si>
    <t>2019CD-000124-0016400001</t>
  </si>
  <si>
    <t>CAPACITACIÓN ÁREA CONTABLE FINANCIERA, CONTABILIDAD PARA ENTIDADES SIN FINES DE LUCRO.</t>
  </si>
  <si>
    <t>COLEGIO DE CONTADORES PRIVADOS DE COSTA RICA</t>
  </si>
  <si>
    <t>2019CD-000125-0016400001</t>
  </si>
  <si>
    <t>Pauta publicitaria en www.elguardian.cr y programa “Políticamente Incorrecto”, para informar a la población sobre el Bono Familiar de Vivienda.</t>
  </si>
  <si>
    <t>RICHARD MOLINA MESEN</t>
  </si>
  <si>
    <t>2019CD-000126-0016400001</t>
  </si>
  <si>
    <t>CAPACITACIÓN DIRECCIÓN ADMINISTRATIVA, CURSO MENTES SANAS ORGANIZACIONES PRODUCTIVAS</t>
  </si>
  <si>
    <t>ASOCIACION CAMARA DE COMERCIO DE COSTA RICA</t>
  </si>
  <si>
    <t>2019CD-000127-0016400001</t>
  </si>
  <si>
    <t>SERVICIO DE CAPACITACION RECURSOS HUMANOS, REDACCION DE DOCUMENTOS ADMINISTRATIVOS E INFORMES TÉCNICOS</t>
  </si>
  <si>
    <t>AUROS FORMACION EMPRESARIAL SOCIEDAD ANONIMA</t>
  </si>
  <si>
    <t>2019CD-000128-0016400001</t>
  </si>
  <si>
    <t>SERVICIO DE CAPACITACIÓN, PARA EL TECNOLOGÍAS DE INFORMACIÓN, CURSO ARQUITECTURA EMPRESARIAL,</t>
  </si>
  <si>
    <t>ASESORIAS Y DESARROLLOS CORPORATIVOS ADECSA SOCIEDAD ANONIMA</t>
  </si>
  <si>
    <t>2019CD-000129-0016400001</t>
  </si>
  <si>
    <t>CAPACITACION AREA CONTABLE FINANCIERA</t>
  </si>
  <si>
    <t>2019CD-000130-0016400001</t>
  </si>
  <si>
    <t>Contratación de Notario Público para revocar tres poderes de ex-Gerentes del BANHVI</t>
  </si>
  <si>
    <t>ROLANDO ALBERTO SEGURA RAMIREZ</t>
  </si>
  <si>
    <t>2019CD-000131-0016400001</t>
  </si>
  <si>
    <t>Contratación de Servicios Profesionales de Contaduría Pública para la Auditoria Interna</t>
  </si>
  <si>
    <t>ROYNER ROJAS RODRIGUEZ</t>
  </si>
  <si>
    <t>2019CD-000132-0016400001</t>
  </si>
  <si>
    <t>Contratación de una empresa que realice una encuesta de percepción para el BANHVI</t>
  </si>
  <si>
    <t>2019CD-000133-0016400001</t>
  </si>
  <si>
    <t>Servicio de pauta radial publicitaria en programa La Lupa de Radio CRC 89.1 F.M.</t>
  </si>
  <si>
    <t>CADENA RADIAL COSTARRICENSE SOCIEDAD ANONIMA</t>
  </si>
  <si>
    <t>2019CD-000134-0016400001</t>
  </si>
  <si>
    <t>Contratación de Notario Público para revocar tres poderes del BANHVI</t>
  </si>
  <si>
    <t>JOSE AQUILES MATA PORRAS</t>
  </si>
  <si>
    <t>2019CD-000135-0016400001</t>
  </si>
  <si>
    <t>Capacitación área financiera, 6to. congreso Internacional de Información Financiera </t>
  </si>
  <si>
    <t>2019CD-000136-0016400001</t>
  </si>
  <si>
    <t>Capacitación Área Financiera Contable, curso Power Pivot, Power Query, Power View, Power Bi.</t>
  </si>
  <si>
    <t>2019CD-000137-0016400001</t>
  </si>
  <si>
    <t>Capacitación área financiera contable, curso Inteligencia Emocional</t>
  </si>
  <si>
    <t>2019CD-000138-0016400001</t>
  </si>
  <si>
    <t>Contratación de un profesional en Derecho Laboral (persona física)</t>
  </si>
  <si>
    <t>2019CD-000139-0016400001</t>
  </si>
  <si>
    <t>Contratación de un profesional en Derecho (persona física), con Maestría o Especialidad en Derecho Laboral</t>
  </si>
  <si>
    <t>2019CD-000140-0016400001</t>
  </si>
  <si>
    <t>Contratación de notario para la inscripción de planos y traspaso de fincas a nombre del BANHVI</t>
  </si>
  <si>
    <t>2019CD-000141-0016400001</t>
  </si>
  <si>
    <t>Extensión de garantía de la Herramienta DELPHOS</t>
  </si>
  <si>
    <t>2019CD-000142-0016400001</t>
  </si>
  <si>
    <t>PROGRAMA PROFESIONAL EN ADOPCIÓN Y APLICACIÓN DE LAS NIIF-MODULO III,</t>
  </si>
  <si>
    <t>2019CD-000143-0016400001</t>
  </si>
  <si>
    <t>Capacitación Dirección Fonavi, Programa Profesional en adopción y aplicación de las NIIF Modulo II</t>
  </si>
  <si>
    <t>2019CD-000144-0016400001</t>
  </si>
  <si>
    <t>Capacitación Área Financiera, en Seminario  Niff9, Clasificación, Valoración de Activos y Pasivos Financieros</t>
  </si>
  <si>
    <t>2019CD-000145-0016400001</t>
  </si>
  <si>
    <t>Capacitación unidad de Oficialia de cumplimiento, 5to. Congreso de Prevención de lavado de Activos y Financiamiento al Terrorismo, ABCPLAT 2019.</t>
  </si>
  <si>
    <t>2019CD-000146-0016400001</t>
  </si>
  <si>
    <t>Servicio de capacitación área Técnica, Curso Avaluos Bancarios</t>
  </si>
  <si>
    <t>2019CD-000147-0016400001</t>
  </si>
  <si>
    <t>Servicio capacitación unidad técnica, Modulo fiscalización</t>
  </si>
  <si>
    <t>2019CD-000148-0016400001</t>
  </si>
  <si>
    <t>Contratación de profesional en agrimensura para verificar retiro de invasiones en una finca</t>
  </si>
  <si>
    <t>2019CD-000149-0016400001</t>
  </si>
  <si>
    <t>Servicio de capacitación para comités de riesgos y juntas directiva</t>
  </si>
  <si>
    <t>Universidad de Costa Rica</t>
  </si>
  <si>
    <t>2019CD-000150-0016400001</t>
  </si>
  <si>
    <t>2019CD-000151-0016400001</t>
  </si>
  <si>
    <t>Capacitación 5to. Congreso Prevención de lavado de Activos y Financiamiento al Terrorismo</t>
  </si>
  <si>
    <t>2019CD-000152-0016400001</t>
  </si>
  <si>
    <t>Servicio de capacitación curso Acoso Laboral, como detectarlo, denunciarlo y sancionarlo, para área recursos humanos</t>
  </si>
  <si>
    <t>APRIRE SOCIEDAD ANONIMA</t>
  </si>
  <si>
    <t>2019CD-000153-0016400001</t>
  </si>
  <si>
    <t>Capacitación curso edición de vídeo con adobe premiare pro cc</t>
  </si>
  <si>
    <t>2019CD-000154-0016400001</t>
  </si>
  <si>
    <t>Servicio de capacitación en curso Modulo 1, Aspectos técnicos y legales de la fiscalización de inversión en proyectos de vivienda de interés social</t>
  </si>
  <si>
    <t>2019CD-000155-0016400001</t>
  </si>
  <si>
    <t>Servicio de capacitación para Unidad de Riesgos</t>
  </si>
  <si>
    <t>2019CD-000156-0016400001</t>
  </si>
  <si>
    <t>Compra Licencias Microsoft Visio y Project Online</t>
  </si>
  <si>
    <t>CONSULTING GROUP CORPORACION LATINOAMERICANA SOCIEDAD ANONIMA</t>
  </si>
  <si>
    <t>2019CD-000157-0016400001</t>
  </si>
  <si>
    <t>Contratar diseño e impresión de calendarios y afiches, como parte de la campaña de comunicación interna del Banhvi.</t>
  </si>
  <si>
    <t>DIEZ DE DIAMANTES SOCIEDAD ANONIMA</t>
  </si>
  <si>
    <t>2019CD-000158-0016400001</t>
  </si>
  <si>
    <t>Contratación para realizar una Encuesta Satidsfacción 2019</t>
  </si>
  <si>
    <t>I T INFORMACION TOTAL SOCIEDAD ANONIMA</t>
  </si>
  <si>
    <t>2019CD-000159-0016400001</t>
  </si>
  <si>
    <t>Contratación para el cercado de cuatro fincas en la zona de Liberia, B° La Cruz, El Golfo</t>
  </si>
  <si>
    <t>CONSTRUCTORA GOMEZ Y DARCIA LIMITADA</t>
  </si>
  <si>
    <t>2019CD-000160-0016400001</t>
  </si>
  <si>
    <t>Suscripción e Implementación de licencias Symantec Email Cloud Security</t>
  </si>
  <si>
    <t>SISTEMAS DE COMPUTACION CONZULTEK DE CENTROAMERICA SOCIEDAD ANONIMA</t>
  </si>
  <si>
    <t>2019CD-000161-0016400001</t>
  </si>
  <si>
    <t>Contratación de Servicios de Soporte y Mantenimiento del Sistema INFOSING</t>
  </si>
  <si>
    <t>INFOMACROS SOCIEDAD ANONIMA</t>
  </si>
  <si>
    <t>2019CD-000162-0016400001</t>
  </si>
  <si>
    <t>Servicio de capacitación </t>
  </si>
  <si>
    <t>ASOCIACION INSTITUTO DE GOBIERNO CORPORATIVO DE COSTA RICA</t>
  </si>
  <si>
    <t>2019CD-000163-0016400001</t>
  </si>
  <si>
    <t>2019CD-000164-0016400001</t>
  </si>
  <si>
    <t>Contratación de una empresa que brinde servicios de capacitación de conocimientos sobre Office 365, en la modalidad “In House</t>
  </si>
  <si>
    <t>2019CD-000165-0016400001</t>
  </si>
  <si>
    <t>Adquisición de equipo de grabación de audio digital y conferencia para uso en la Junta Directiva</t>
  </si>
  <si>
    <t>INSTRUMENTOS MUSICALES LA VOZ SOCIEDAD ANONIMA</t>
  </si>
  <si>
    <t>2019CD-000166-0016400001</t>
  </si>
  <si>
    <t>Servicio de capacitación - Diseño avanzado de sistemas fotovoltaicos y  el NEC</t>
  </si>
  <si>
    <t>2019CD-000167-0016400001</t>
  </si>
  <si>
    <t>CENTRO DE CAPACITACION CYBERNET SOCIEDAD ANONIMA</t>
  </si>
  <si>
    <t>2019CD-000168-0016400001</t>
  </si>
  <si>
    <t>Servicios de topografía</t>
  </si>
  <si>
    <t>2019CD-000169-0016400001</t>
  </si>
  <si>
    <t>Capacitación curso, Referencia y caracterización para el tratamiento de aguas residuales en proyectos de vivienda interés social</t>
  </si>
  <si>
    <t>2019CD-000170-0016400001</t>
  </si>
  <si>
    <t>Capacitación en curso, Jurisprudencia en contratación administrativa 2019</t>
  </si>
  <si>
    <t>2019CD-000171-0016400001</t>
  </si>
  <si>
    <t>Capacitación Curso preparación para el examen CISM</t>
  </si>
  <si>
    <t>2019CD-000172-0016400001</t>
  </si>
  <si>
    <t>Compra de Diesel para planta eléctrica del BANHVI</t>
  </si>
  <si>
    <t>2019CD-000173-0016400001</t>
  </si>
  <si>
    <t>Capacitación curso Redacción administrativa: memorandos, circulares, minutas, actas y correos electrónicos</t>
  </si>
  <si>
    <t>2019CD-000174-0016400001</t>
  </si>
  <si>
    <t>Servicio de mantenimiento y actualización de licencias de la herramienta VISION 20/20</t>
  </si>
  <si>
    <t>THREE RIVERS SOFTWARE LIMITADA</t>
  </si>
  <si>
    <t>2019CD-000175-0016400001</t>
  </si>
  <si>
    <t>Contratación Abogado Externo para Criterio Legal de la Auditoría Interna</t>
  </si>
  <si>
    <t>RONALD HIDALGO CUADRA</t>
  </si>
  <si>
    <t>2019CD-000176-0016400001</t>
  </si>
  <si>
    <t>Capacitación taller, Identificadores de delitos y corrupción:  Teoría del caso ante el Ministerio Publico</t>
  </si>
  <si>
    <t>2019CD-000177-0016400001</t>
  </si>
  <si>
    <t>Servicio de capacitación para Auditoria Interna, Certificación en Control Interno COSO</t>
  </si>
  <si>
    <t>2019CD-000178-0016400001</t>
  </si>
  <si>
    <t>Servicio de capacitación In House - Prevención del Lavado de Activos y Financiamiento al Terrorismo ley 8204</t>
  </si>
  <si>
    <t>CEAS CONSULTORES CCSA INT. SOCIEDAD ANONIMA</t>
  </si>
  <si>
    <t>2019CD-000179-0016400001</t>
  </si>
  <si>
    <t>Compra de Teléfonos, repuestos y accesorios</t>
  </si>
  <si>
    <t>2019CD-000180-0016400001</t>
  </si>
  <si>
    <t>2019CD-000181-0016400001</t>
  </si>
  <si>
    <t>Capacitación curso Redacción  de actas y minutas</t>
  </si>
  <si>
    <t>GRUPO LIBERTAD PROMOTORES DE CAPACITACION EMPRESARIAL SOCIEDAD ANONIMA</t>
  </si>
  <si>
    <t>2019CD-000182-0016400001</t>
  </si>
  <si>
    <t>Capacitación curso Evaluaciones de Calidad de Auditoria Interna</t>
  </si>
  <si>
    <t>2019CD-000183-0016400001</t>
  </si>
  <si>
    <t>Renovación de Licencias Aranda Mesa de Servicio</t>
  </si>
  <si>
    <t>COMPONENTES EL ORBE SOCIEDAD ANONIMA</t>
  </si>
  <si>
    <t>2019CD-000184-0016400001</t>
  </si>
  <si>
    <t>Compra de Licencias de Software Symantec por dos años.</t>
  </si>
  <si>
    <t>2019CD-000185-0016400001</t>
  </si>
  <si>
    <t>Contratación de un Diagnóstico de Obligaciones Tributarias y Plan de Atención de Obligaciones Tributarias por parte del BANHVI</t>
  </si>
  <si>
    <t>2019CD-000186-0016400001</t>
  </si>
  <si>
    <t>Cambio de Baterías - UPS marca Powertech Sala Servidores</t>
  </si>
  <si>
    <t>SOPORTE CRITICO SOCIEDAD ANONIMA</t>
  </si>
  <si>
    <t>2019CD-000187-0016400001</t>
  </si>
  <si>
    <t>Adquisición y Soporte de Licencia Productos Quest (TOAD)</t>
  </si>
  <si>
    <t>2019CD-000188-0016400001</t>
  </si>
  <si>
    <t>Contrato de Soporte y Mantenimiento de 4 Unidades de Aire Acondicionado de Precisión en Sala de Servidores y en la Sala de UPS</t>
  </si>
  <si>
    <t>ELECTROTECNICA SOCIEDAD ANONIMA</t>
  </si>
  <si>
    <t>2019CD-000189-0016400001</t>
  </si>
  <si>
    <t>Contratación de un Ingeniero Eléctrico</t>
  </si>
  <si>
    <t>RODRIGO JAIKEL CHACON</t>
  </si>
  <si>
    <t>2019CD-000190-0016400001</t>
  </si>
  <si>
    <t>Capacitación curso Gestión de los Riesgos Estratégicos</t>
  </si>
  <si>
    <t>2019CD-000191-0016400001</t>
  </si>
  <si>
    <t>Adquisición de refrigeradora</t>
  </si>
  <si>
    <t>INSTALACIONES TELEFONICAS COSTA RICA SOCIEDAD ANONIMA</t>
  </si>
  <si>
    <t>2019CD-000192-0016400001</t>
  </si>
  <si>
    <t>Curso Gestión de Indicadores,</t>
  </si>
  <si>
    <t>ASOCIACION INSTITUTO DE NORMAS TECNICAS DE COSTA RICA</t>
  </si>
  <si>
    <t>2019CD-000193-0016400001</t>
  </si>
  <si>
    <t>Capacitación en charla: Gobierno Corporativo para miembros de alta gerencia y funcionarios clave</t>
  </si>
  <si>
    <t>2019CD-000194-0016400001</t>
  </si>
  <si>
    <t>Horas de Soporte para App Mi Bono en Linea</t>
  </si>
  <si>
    <t>2019CD-000195-0016400001</t>
  </si>
  <si>
    <t>Actualización y Soporte de Licencias Herramientas Quest</t>
  </si>
  <si>
    <t>2019CD-000196-0016400001</t>
  </si>
  <si>
    <t>Servicio de capacitación Factura Electrónica Normativa Legal y uso de la herramienta</t>
  </si>
  <si>
    <t>2019CD-000197-0016400001</t>
  </si>
  <si>
    <t>Capacitación Programa Especial en Adopción y Aplicación de las NIIF modulo IV</t>
  </si>
  <si>
    <t>2019CD-000198-0016400001</t>
  </si>
  <si>
    <t>Capacitación In House en Inteligencia Emocional</t>
  </si>
  <si>
    <t>2019CD-000199-0016400001</t>
  </si>
  <si>
    <t>2019CD-000200-0016400001</t>
  </si>
  <si>
    <t>2019CD-000201-0016400001</t>
  </si>
  <si>
    <t>Compra de Nueva Licencia de Microsoft SQL Server</t>
  </si>
  <si>
    <t>2019LA-000001-0016400001</t>
  </si>
  <si>
    <t>Contratación de 140 suscripciones de Microsoft Office 365 E3</t>
  </si>
  <si>
    <t>2019LA-000002-0016400001</t>
  </si>
  <si>
    <t>Compra Unidad de Almacenamiento SAN de alto rendimiento</t>
  </si>
  <si>
    <t>2019LA-000003-0016400001</t>
  </si>
  <si>
    <t>Contratación de profesional en Derecho con especialidad Derecho Público</t>
  </si>
  <si>
    <t>2019LA-000004-0016400001</t>
  </si>
  <si>
    <t>Contratación de transformadores para ser instalados en el edificio del BANHVI</t>
  </si>
  <si>
    <t>COMPAÑIA CONSTRUCTORA CORELSA SOCIEDAD ANONIMA</t>
  </si>
  <si>
    <t>2019LA-000005-0016400001</t>
  </si>
  <si>
    <t>Contratación del servicio SINPE en la Nube</t>
  </si>
  <si>
    <t>PROFESIONALES EN SOFTWARE PROSOFT SOCIEDAD ANONIMA</t>
  </si>
  <si>
    <t>2019LA-000006-0016400001</t>
  </si>
  <si>
    <t>Contratación de Auditoria Externa del Acuerdo SUGEF 14-17</t>
  </si>
  <si>
    <t>DELOITTE &amp; TOUCHE SOCIEDAD ANONIMA</t>
  </si>
  <si>
    <t>2019LA-000007-0016400001</t>
  </si>
  <si>
    <t>Actualización de Licencias Microsoft</t>
  </si>
  <si>
    <t>2019LA-000008-0016400001</t>
  </si>
  <si>
    <t>Adquisición de Componentes de red</t>
  </si>
  <si>
    <t>ROUTECH LATINOAMERICANA SOCIEDAD ANONIMA</t>
  </si>
  <si>
    <t>2019LA-000009-0016400001</t>
  </si>
  <si>
    <t>Contratación de un Sistema de Gestión de Seguridad de la Información</t>
  </si>
  <si>
    <t>2019LA-000010-0016400001</t>
  </si>
  <si>
    <t>Contratación de una Herramienta Institucional de Gestión Documental y Automatización de Procesos para Proyectos de Construcción</t>
  </si>
  <si>
    <t>2019LA-000011-0016400001</t>
  </si>
  <si>
    <t>Adquisición de estaciones de trabajo y equipos portátiles</t>
  </si>
  <si>
    <t>2019LA-000012-0016400001</t>
  </si>
  <si>
    <t>Contratación Calificadora de Riesgo</t>
  </si>
  <si>
    <t>SOCIEDAD CALIFICADORA DE RIESGO CENTROAMERICANA SOCIEDAD    ANONIMA</t>
  </si>
  <si>
    <t>2019LA-000013-0016400001</t>
  </si>
  <si>
    <t>2019LN-000001-0016400001</t>
  </si>
  <si>
    <t>Contratación de servicios de licenciamiento o suscripción así como la implementación de una plataforma integral ERP de clase mundial y Capital Humano en la Nube con modalidad de servicio SaaS</t>
  </si>
  <si>
    <t>DESCRIPCION</t>
  </si>
  <si>
    <t>FECHA ESTIMADA</t>
  </si>
  <si>
    <t>FUENTE DE FINANCIAMIENTO</t>
  </si>
  <si>
    <t>MONTO APROXIMADO</t>
  </si>
  <si>
    <t>MONTO EJECUTADO</t>
  </si>
  <si>
    <t>SUBEJECUCIÓN PRESUPUESTARIA</t>
  </si>
  <si>
    <t xml:space="preserve">PORCENTAJE DE SUBEJECUCIÓN </t>
  </si>
  <si>
    <t>Alquiler de bodegaje de documentación y custodia de cajas con documentación y parqueos</t>
  </si>
  <si>
    <t>I y II semestre</t>
  </si>
  <si>
    <t>BANHVI</t>
  </si>
  <si>
    <t>Alquiler de equipos de fotocopiadoras y vehículos tipo microbus para posible visita a proyectos de vivienda con personal técnico de la institución</t>
  </si>
  <si>
    <t>Servicio de agua y alcantarillado</t>
  </si>
  <si>
    <t>Servicio de energía eléctrica</t>
  </si>
  <si>
    <t>Servicio de correo para envío de escritos de apersonamiento en procesos judiciales así como el envío normal de correspondencia tanto dentro como fuera del país.</t>
  </si>
  <si>
    <t>Publicación de comunicados de la Junta Directiva, normas, reglamentos, directrices y avisos en materia de contratación administrativa en el Diario Oficial La Gaceta</t>
  </si>
  <si>
    <t xml:space="preserve">Campaña de publicidad sobre temas de servicios y rendición de cuentas </t>
  </si>
  <si>
    <t xml:space="preserve">Impresión de folletos informativos y encuadernación de documentación </t>
  </si>
  <si>
    <t>Transporte de mobiliario y equipo por motivo de traslado a bodegas externas o bien eliminación de desechos, así como servicio de transporte de valores</t>
  </si>
  <si>
    <t>Comisiones y gastos por servicios financieros y comerciales</t>
  </si>
  <si>
    <t>I semestre</t>
  </si>
  <si>
    <t>Contratación de abogados para la atención de procesos judiciales, emisión de criterios jurídicos o servicios de notariado</t>
  </si>
  <si>
    <t xml:space="preserve">Contratación de estudios topográficos, peritajes y avalúos </t>
  </si>
  <si>
    <t>Contratación de profesionales en el área financiera contable, ciencias económicas y sociales, en materia de gobierno corporativo entre otros</t>
  </si>
  <si>
    <t>Servicio de limpieza</t>
  </si>
  <si>
    <t>Servicio de seguridad y vigilancia</t>
  </si>
  <si>
    <t>Servicios generales</t>
  </si>
  <si>
    <t>Servicios de localización y notificación</t>
  </si>
  <si>
    <t>Soporte por demanda según incidentes</t>
  </si>
  <si>
    <t>Primera auditoría externa de TI Acuerdo SUGEF 14-17</t>
  </si>
  <si>
    <t>Consultor implementación Gobierno TI - Cobit 5</t>
  </si>
  <si>
    <t>Capacitaciones</t>
  </si>
  <si>
    <t>Mantenimiento general del edificio así como de viviendas asumidas por el BANHVI tanto en proyectos como en casos individuales</t>
  </si>
  <si>
    <t xml:space="preserve">Certificaciones de las nuevas conexiones de Red </t>
  </si>
  <si>
    <t>Mantenimiento de planta de energía eléctrica y paneles de transformadores</t>
  </si>
  <si>
    <t>Mantenimiento de flotilla</t>
  </si>
  <si>
    <t>Mantenimiento de equipo de comunicación</t>
  </si>
  <si>
    <t>Mantenimiento de mobiliario de oficina</t>
  </si>
  <si>
    <t>Mantenimiento y reparación de otros equipos</t>
  </si>
  <si>
    <t>Materiales y suministros</t>
  </si>
  <si>
    <t>Combustibles lubricantes</t>
  </si>
  <si>
    <t>Productos farmacéuticos y medicinales</t>
  </si>
  <si>
    <t>Tintas, pinturas y diluyentes</t>
  </si>
  <si>
    <t>Otros productos químicos</t>
  </si>
  <si>
    <t xml:space="preserve">Alimentos y bebidas </t>
  </si>
  <si>
    <t>Materiales y productos metálicos</t>
  </si>
  <si>
    <t>Materiales y productos minierales y asfálticos</t>
  </si>
  <si>
    <t>Productos de madera</t>
  </si>
  <si>
    <t>Materiales y productos eléctricos, telefónicos y de cómputo</t>
  </si>
  <si>
    <t>Materiales y productos de vidrio</t>
  </si>
  <si>
    <t>Materiales y productos de plástico</t>
  </si>
  <si>
    <t>Materiales para la construcción</t>
  </si>
  <si>
    <t>Herramientas, repuestos y accesorios</t>
  </si>
  <si>
    <t>Útiles y materiales de oficina y cómputo</t>
  </si>
  <si>
    <t>Útiles y materiales médico, hospitalario y de investigación</t>
  </si>
  <si>
    <t>Productos de papel, cartón e impresos</t>
  </si>
  <si>
    <t>Compra de uniformes, franelas para trabajos de limpieza, tela tricolor para actos protocolarios, pabellón nacional y persianas.</t>
  </si>
  <si>
    <t>Útiles y materiales de limpieza</t>
  </si>
  <si>
    <t>Útiles y materiales de resguardo y seguridad</t>
  </si>
  <si>
    <t>Útiles y materiales de cocina y comedor</t>
  </si>
  <si>
    <t>Otros útiles, materiales y suministros</t>
  </si>
  <si>
    <t>Maquinaria equipo y mobiliario</t>
  </si>
  <si>
    <t>Equipo de transporte</t>
  </si>
  <si>
    <t>Equipo de comunicación tales como switches, proyectores portátiles, teléfonos digitales, GPS, televisores Led, audífonos para comunicador, cámaras de vigilancia</t>
  </si>
  <si>
    <t>Compra de archivos, ventiladores, estaciones de trabajo, sillas ergonómicas, aires acondicionados.</t>
  </si>
  <si>
    <t>Equipo sanitario, de laboratorio e investigación</t>
  </si>
  <si>
    <t>Hornos de microondas, percoladores,  coffee makers, cámaras fotográficas digitales, odómetros, bomba de agua, sensores de humo entre otros.</t>
  </si>
  <si>
    <t>Construcciones, adiciones y mejoras</t>
  </si>
  <si>
    <t>Edificios (Atención a la Ley 7600)</t>
  </si>
  <si>
    <t>NUMERO DE PROCEDIMIENTO</t>
  </si>
  <si>
    <t>DESCRIPCIÓN DEL PROCEDIMIENTO</t>
  </si>
  <si>
    <t>MONTO ADJUDICADO</t>
  </si>
  <si>
    <t>MONEDA ADJUDICADA</t>
  </si>
  <si>
    <t>NOMBRE DE CONTRATISTA</t>
  </si>
  <si>
    <t>VINCULACIÓN CON EL PLAN ESTRATÉGICO INSTITUCIONAL</t>
  </si>
  <si>
    <t>USD</t>
  </si>
  <si>
    <t>CRC</t>
  </si>
  <si>
    <t>* Página 43, punto a. Perspectiva capacidad organizacional, por personal de alto desempeño se entiende que el mismo ha sido calificado por un sistema moderno de evaluación institucional. Resultado - personal de alto desempeño que repercuta en cumplimiento del POI y el mejoramiento del clima organizacional.</t>
  </si>
  <si>
    <t>Contratación de una empresa que realice para el BANHVI la encuesta denominada “Percepción / Calificación de la Entidades Autorizadas sobre el Cumplimiento de la Misión del BANHVI</t>
  </si>
  <si>
    <t>* Página 44, punto a. Perspectiva de capacidad organizacional, Objetivo PI-01. Tramitar con agilidad los subsidios art. 59. Descripción - Mejorar los procesos internos para cumplir con los plazos establecidos en la normativa vigente para trámite de bonos de art. 59. Resultado - Reducir tiempos de tramitación. Seguridad de la información de las bases de datos.</t>
  </si>
  <si>
    <t>* Página 43, punto a. Perspectiva capacidad organizacional. Perspectiva - Capacidad Organizacional. Objetivo - PCO-02. Mejora la plataforma de TI de acuerdo a las necesidades del negocio. Descripción - Plataforma Tecnológica adecuada para el trámite y consulta del Bono Familiar de Vivienda y para una gestión adecuada de los procesos operativos diarios de la Institución.</t>
  </si>
  <si>
    <t>No aplica</t>
  </si>
  <si>
    <t>BANCO HIPOTECARIO DE LA VIVIENDA / PROGRAMA DE ADQUISICIONES AÑO 2019</t>
  </si>
  <si>
    <t>TIPO DE PROCEDIMIENTO</t>
  </si>
  <si>
    <t>CANTIDAD DE TRÁMITES POR TIPO DE PROCEDIMIENTO</t>
  </si>
  <si>
    <t>Contratación Directa</t>
  </si>
  <si>
    <t>Licitación Abreviada</t>
  </si>
  <si>
    <t>Licitación Pública</t>
  </si>
  <si>
    <t>TOTALES</t>
  </si>
  <si>
    <t>Bienes intangibles</t>
  </si>
  <si>
    <t>Renovación y mantenimiento de licencia / Adquisición y desarrollo de sistemas informáticos / Software especializado / Adiciones y mejoras a sistemas en operación</t>
  </si>
  <si>
    <t>Equipo de contingencia para la flotilla del Banco y transformadores</t>
  </si>
  <si>
    <t>Compra de computadoras de escritorio y portátiles / Reemplazo de equipo de cómputo dañado / Escánear de alta velocidad / Impresora láser alta capacidad / Monitor de 21' y 24' / Servidores</t>
  </si>
  <si>
    <t>Pizarras de vidrio</t>
  </si>
  <si>
    <t>Alquiler de Centro de Procesamiento Alterno</t>
  </si>
  <si>
    <t>Servicios de transferencia electrónica de información entre
los que se destacan: Servicio de una base de datos para la
aplicación de la política Conozca a su Empleado /
Certificados de firma digital / Soporte y mantenimiento de la
Herramienta Delphos y Globalex</t>
  </si>
  <si>
    <t>Servicios de desarrollo de sistemas informáticos: Mejoras al
sistema de formulario socioeconómico y migración de
versión / Servicios telemáticos / Soporte y mantenimiento de
herramienta de georreferencia / Configuración de plantilla de
la Intranet / Soporte página Web institucional / Diseño e
implantación de plantilla en el portal Web / Soporte y
asistencia al Sistema de Recursos Humanos Wizdom /
Soporte a la plataforma operativa Microsoft / Soporte
componentes de Redes / Soporte Base de Datos Oracle /
Mantenimiento y mejoras a la herramienta INFOSIG /
Soporte al APP Bono en Línea / Migración Oracle WebLogic
Suite y Migración de información de LT02 a LT06</t>
  </si>
  <si>
    <t>Actualización de la documentación de la Red y el plano</t>
  </si>
  <si>
    <t>Seguros</t>
  </si>
  <si>
    <t>Actividades protocolarias y sociales</t>
  </si>
  <si>
    <t xml:space="preserve">Mantenimiento y limpieza de fincas a nombre del Banco y
posible trabajos de demolición </t>
  </si>
  <si>
    <t xml:space="preserve">Mantenimiento y reparación de equipo de cómputo y
sistemas </t>
  </si>
  <si>
    <t xml:space="preserve">Impuestos sobre bienes inmuebles </t>
  </si>
  <si>
    <t>Servicios de regulación</t>
  </si>
  <si>
    <t>servicios</t>
  </si>
  <si>
    <t>* Página 53, punto a. Perspectiva de capacidad organizacional, Objetivo estratégico CO-02. Mejora la plataforma de TI de acuerdo a las necesidad del negocio. Indicador - Resultado de encuesta a usuarios internos y entidades autorizadas
* Página 68, punto c. Perspectiva grupos de interés, G-01. Mejorar el grado de satisfacción de los beneficiarios finales. Nombre de la iniciativa estratégica - Formalizar proceso de contratación anual firma externa encuestadora. Responsable - Encargada Área de Proveeduría. Aplicación encuesta, responsable - Jefatura Dirección FOSUVI / Firma externa.
Elaborar plan de acción de mejora con base en resultado de la encuesta. Responsable - Gerencia General.</t>
  </si>
  <si>
    <t>Contratación de una empresa que realice un estudio de clima organizacional</t>
  </si>
  <si>
    <t>* Página 51, punto d. Perspectiva grupos de interés, por grado de satisfacción se entiende la evaluación de trámites, tiempo, producto, calidad de vida por los beneficiarios finales.
* Página 57, punto d. Perspectiva grupos de interés, Objetivo estratégico G-01. Mejora el grado de satisfacción de los beneficiarios finales. Indicador - Resultado de encuesta de satisfacción de los beneficiarios finales</t>
  </si>
  <si>
    <t>UNIVERSIDAD DE COSTA RICA</t>
  </si>
  <si>
    <t>* Página 88, 4.10. Factores de riesgo y acciones de mitigación
Identificar riesgos potenciales que pueden afectar la ejecución del plan estratégico institucional es un aspecto importante que ayuda a anticiparse a esos riesgos de una forma efectiva, así como preparar a la institución con acciones que permitan mitigar cualquier efecto negativo que estos riesgos produzcan en el caso de su ocurrencia.
*Página 90, Tabla 21 Factores de riesgo y medidas de mitigación</t>
  </si>
  <si>
    <t>* Página 22, Tabla 9 Análisis FODA para Grupos de Interés, Fortalezas: 1. Opinión de auditoria externa (Calificación SUGEF)</t>
  </si>
  <si>
    <t>*Página 90, Tabla 21 Factores de riesgo y medidas de mitigación</t>
  </si>
  <si>
    <t>Contratación de servicios de diseño e implantación de una plantilla especial en formato web para la publicación de la memoria institucional 2019</t>
  </si>
  <si>
    <t>CAPACITACION IMPLEMENTADOR LIDER ISO 27001, GERENTE RIESGOS ISO 31000:2018, OPTIMIZANDO LA CALIDAD DE LOS SERVIICOS DE TI</t>
  </si>
  <si>
    <t>Contratación para realizar una Encuesta Satisfacción 2019</t>
  </si>
  <si>
    <t>MONEDA ADJ</t>
  </si>
  <si>
    <t>RESUMEN DE CONTRATACIONES 2019</t>
  </si>
  <si>
    <t>Servicio de Telecomunicaciones tales como pago de teléfonos, SINPE, líneas punto a punto y enlaces ópticos, chips para 9 tablets, aumento de capacidad de barra ancha, así como pago anual de uso de plataforma SICOP</t>
  </si>
  <si>
    <t>DETALLE DE CONTRATACIONES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</si>
</sst>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$-540A]#,##0.00"/>
  </numFmts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Dialog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99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681AE2-CACB-44AD-8773-FBB5DEF4D8CF}" name="Resumen" displayName="Resumen" ref="A224:B228" totalsRowShown="0" headerRowDxfId="13" dataDxfId="12">
  <autoFilter ref="A224:B228" xr:uid="{5E09B909-FAEA-4700-B836-59EFAF8C2720}"/>
  <tableColumns count="2">
    <tableColumn id="1" xr3:uid="{42D26D4F-140F-47A0-ABD0-7169B9B7C0EB}" name="TIPO DE PROCEDIMIENTO" dataDxfId="11"/>
    <tableColumn id="2" xr3:uid="{3180752D-FE1E-40EB-9826-DF6085BDF32C}" name="CANTIDAD DE TRÁMITES POR TIPO DE PROCEDIMIENTO" dataDxfId="1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5"/>
  <sheetViews>
    <sheetView zoomScaleNormal="100" workbookViewId="0">
      <pane ySplit="2" topLeftCell="A3" activePane="bottomLeft" state="frozen"/>
      <selection pane="bottomLeft" activeCell="I9" sqref="I9"/>
    </sheetView>
  </sheetViews>
  <sheetFormatPr baseColWidth="10" defaultColWidth="9.109375" defaultRowHeight="14.4"/>
  <cols>
    <col min="1" max="1" width="25.109375" style="6" bestFit="1" customWidth="1"/>
    <col min="2" max="2" width="68.5546875" style="19" customWidth="1"/>
    <col min="3" max="3" width="18" customWidth="1"/>
    <col min="4" max="4" width="16.44140625" customWidth="1"/>
    <col min="5" max="5" width="80.6640625" bestFit="1" customWidth="1"/>
    <col min="6" max="6" width="15" customWidth="1"/>
  </cols>
  <sheetData>
    <row r="1" spans="1:5" ht="18">
      <c r="A1" s="48" t="s">
        <v>655</v>
      </c>
      <c r="B1" s="49"/>
      <c r="C1" s="49"/>
      <c r="D1" s="49"/>
      <c r="E1" s="50"/>
    </row>
    <row r="2" spans="1:5" ht="31.2">
      <c r="A2" s="2" t="s">
        <v>606</v>
      </c>
      <c r="B2" s="2" t="s">
        <v>607</v>
      </c>
      <c r="C2" s="2" t="s">
        <v>608</v>
      </c>
      <c r="D2" s="2" t="s">
        <v>609</v>
      </c>
      <c r="E2" s="2" t="s">
        <v>610</v>
      </c>
    </row>
    <row r="3" spans="1:5" s="4" customFormat="1">
      <c r="A3" s="11" t="s">
        <v>0</v>
      </c>
      <c r="B3" s="12" t="s">
        <v>1</v>
      </c>
      <c r="C3" s="13">
        <v>8192.36</v>
      </c>
      <c r="D3" s="11" t="s">
        <v>612</v>
      </c>
      <c r="E3" s="11" t="s">
        <v>2</v>
      </c>
    </row>
    <row r="4" spans="1:5" s="4" customFormat="1">
      <c r="A4" s="11" t="s">
        <v>3</v>
      </c>
      <c r="B4" s="12" t="s">
        <v>4</v>
      </c>
      <c r="C4" s="13">
        <v>10133.950000000001</v>
      </c>
      <c r="D4" s="11" t="s">
        <v>612</v>
      </c>
      <c r="E4" s="11" t="s">
        <v>2</v>
      </c>
    </row>
    <row r="5" spans="1:5" s="4" customFormat="1">
      <c r="A5" s="11" t="s">
        <v>5</v>
      </c>
      <c r="B5" s="12" t="s">
        <v>6</v>
      </c>
      <c r="C5" s="13">
        <v>11686.32</v>
      </c>
      <c r="D5" s="11" t="s">
        <v>612</v>
      </c>
      <c r="E5" s="11" t="s">
        <v>7</v>
      </c>
    </row>
    <row r="6" spans="1:5" s="4" customFormat="1">
      <c r="A6" s="11" t="s">
        <v>8</v>
      </c>
      <c r="B6" s="12" t="s">
        <v>9</v>
      </c>
      <c r="C6" s="13">
        <v>4420.62</v>
      </c>
      <c r="D6" s="11" t="s">
        <v>612</v>
      </c>
      <c r="E6" s="11" t="s">
        <v>10</v>
      </c>
    </row>
    <row r="7" spans="1:5" s="4" customFormat="1">
      <c r="A7" s="11" t="s">
        <v>11</v>
      </c>
      <c r="B7" s="12" t="s">
        <v>12</v>
      </c>
      <c r="C7" s="13">
        <v>1000</v>
      </c>
      <c r="D7" s="11" t="s">
        <v>612</v>
      </c>
      <c r="E7" s="11" t="s">
        <v>13</v>
      </c>
    </row>
    <row r="8" spans="1:5" s="4" customFormat="1" ht="28.8">
      <c r="A8" s="11" t="s">
        <v>14</v>
      </c>
      <c r="B8" s="12" t="s">
        <v>649</v>
      </c>
      <c r="C8" s="13">
        <v>2000</v>
      </c>
      <c r="D8" s="11" t="s">
        <v>612</v>
      </c>
      <c r="E8" s="11" t="s">
        <v>15</v>
      </c>
    </row>
    <row r="9" spans="1:5" s="4" customFormat="1" ht="28.8">
      <c r="A9" s="11" t="s">
        <v>16</v>
      </c>
      <c r="B9" s="12" t="s">
        <v>17</v>
      </c>
      <c r="C9" s="13">
        <v>2500</v>
      </c>
      <c r="D9" s="11" t="s">
        <v>612</v>
      </c>
      <c r="E9" s="11" t="s">
        <v>15</v>
      </c>
    </row>
    <row r="10" spans="1:5" s="4" customFormat="1" ht="28.8">
      <c r="A10" s="11" t="s">
        <v>18</v>
      </c>
      <c r="B10" s="12" t="s">
        <v>19</v>
      </c>
      <c r="C10" s="14">
        <v>502150</v>
      </c>
      <c r="D10" s="11" t="s">
        <v>613</v>
      </c>
      <c r="E10" s="11" t="s">
        <v>20</v>
      </c>
    </row>
    <row r="11" spans="1:5" s="4" customFormat="1" ht="28.8">
      <c r="A11" s="11" t="s">
        <v>21</v>
      </c>
      <c r="B11" s="12" t="s">
        <v>22</v>
      </c>
      <c r="C11" s="14">
        <v>125000</v>
      </c>
      <c r="D11" s="11" t="s">
        <v>613</v>
      </c>
      <c r="E11" s="11" t="s">
        <v>23</v>
      </c>
    </row>
    <row r="12" spans="1:5" s="4" customFormat="1">
      <c r="A12" s="11" t="s">
        <v>24</v>
      </c>
      <c r="B12" s="12" t="s">
        <v>25</v>
      </c>
      <c r="C12" s="14">
        <v>915000</v>
      </c>
      <c r="D12" s="11" t="s">
        <v>613</v>
      </c>
      <c r="E12" s="11" t="s">
        <v>26</v>
      </c>
    </row>
    <row r="13" spans="1:5" s="4" customFormat="1">
      <c r="A13" s="11" t="s">
        <v>27</v>
      </c>
      <c r="B13" s="12" t="s">
        <v>28</v>
      </c>
      <c r="C13" s="14">
        <v>250000</v>
      </c>
      <c r="D13" s="11" t="s">
        <v>613</v>
      </c>
      <c r="E13" s="11" t="s">
        <v>29</v>
      </c>
    </row>
    <row r="14" spans="1:5" s="4" customFormat="1" ht="28.8">
      <c r="A14" s="11" t="s">
        <v>30</v>
      </c>
      <c r="B14" s="12" t="s">
        <v>31</v>
      </c>
      <c r="C14" s="14">
        <v>108000</v>
      </c>
      <c r="D14" s="11" t="s">
        <v>613</v>
      </c>
      <c r="E14" s="11" t="s">
        <v>32</v>
      </c>
    </row>
    <row r="15" spans="1:5" s="4" customFormat="1" ht="28.8">
      <c r="A15" s="11" t="s">
        <v>33</v>
      </c>
      <c r="B15" s="12" t="s">
        <v>34</v>
      </c>
      <c r="C15" s="14">
        <v>432000</v>
      </c>
      <c r="D15" s="11" t="s">
        <v>613</v>
      </c>
      <c r="E15" s="11" t="s">
        <v>35</v>
      </c>
    </row>
    <row r="16" spans="1:5" s="4" customFormat="1">
      <c r="A16" s="11" t="s">
        <v>36</v>
      </c>
      <c r="B16" s="12" t="s">
        <v>37</v>
      </c>
      <c r="C16" s="14">
        <v>10000000</v>
      </c>
      <c r="D16" s="11" t="s">
        <v>613</v>
      </c>
      <c r="E16" s="11" t="s">
        <v>38</v>
      </c>
    </row>
    <row r="17" spans="1:5" s="4" customFormat="1">
      <c r="A17" s="11" t="s">
        <v>39</v>
      </c>
      <c r="B17" s="12" t="s">
        <v>40</v>
      </c>
      <c r="C17" s="14" t="s">
        <v>618</v>
      </c>
      <c r="D17" s="11" t="s">
        <v>618</v>
      </c>
      <c r="E17" s="11" t="s">
        <v>618</v>
      </c>
    </row>
    <row r="18" spans="1:5" s="4" customFormat="1">
      <c r="A18" s="11" t="s">
        <v>41</v>
      </c>
      <c r="B18" s="12" t="s">
        <v>40</v>
      </c>
      <c r="C18" s="14" t="s">
        <v>618</v>
      </c>
      <c r="D18" s="11" t="s">
        <v>618</v>
      </c>
      <c r="E18" s="11" t="s">
        <v>618</v>
      </c>
    </row>
    <row r="19" spans="1:5" s="4" customFormat="1">
      <c r="A19" s="11" t="s">
        <v>42</v>
      </c>
      <c r="B19" s="12" t="s">
        <v>43</v>
      </c>
      <c r="C19" s="14">
        <v>561538</v>
      </c>
      <c r="D19" s="11" t="s">
        <v>613</v>
      </c>
      <c r="E19" s="11" t="s">
        <v>44</v>
      </c>
    </row>
    <row r="20" spans="1:5" s="4" customFormat="1" ht="28.8">
      <c r="A20" s="11" t="s">
        <v>45</v>
      </c>
      <c r="B20" s="12" t="s">
        <v>46</v>
      </c>
      <c r="C20" s="14">
        <v>726000</v>
      </c>
      <c r="D20" s="11" t="s">
        <v>613</v>
      </c>
      <c r="E20" s="11" t="s">
        <v>47</v>
      </c>
    </row>
    <row r="21" spans="1:5" s="4" customFormat="1" ht="28.8">
      <c r="A21" s="11" t="s">
        <v>48</v>
      </c>
      <c r="B21" s="12" t="s">
        <v>49</v>
      </c>
      <c r="C21" s="14">
        <v>114000</v>
      </c>
      <c r="D21" s="11" t="s">
        <v>613</v>
      </c>
      <c r="E21" s="11" t="s">
        <v>50</v>
      </c>
    </row>
    <row r="22" spans="1:5" s="4" customFormat="1">
      <c r="A22" s="11" t="s">
        <v>51</v>
      </c>
      <c r="B22" s="12" t="s">
        <v>52</v>
      </c>
      <c r="C22" s="14">
        <v>162000</v>
      </c>
      <c r="D22" s="11" t="s">
        <v>613</v>
      </c>
      <c r="E22" s="11" t="s">
        <v>53</v>
      </c>
    </row>
    <row r="23" spans="1:5" s="4" customFormat="1">
      <c r="A23" s="11" t="s">
        <v>54</v>
      </c>
      <c r="B23" s="12" t="s">
        <v>55</v>
      </c>
      <c r="C23" s="14">
        <v>18000000</v>
      </c>
      <c r="D23" s="11" t="s">
        <v>613</v>
      </c>
      <c r="E23" s="11" t="s">
        <v>56</v>
      </c>
    </row>
    <row r="24" spans="1:5" s="4" customFormat="1" ht="28.8">
      <c r="A24" s="11" t="s">
        <v>57</v>
      </c>
      <c r="B24" s="12" t="s">
        <v>58</v>
      </c>
      <c r="C24" s="14">
        <v>750000</v>
      </c>
      <c r="D24" s="11" t="s">
        <v>613</v>
      </c>
      <c r="E24" s="11" t="s">
        <v>59</v>
      </c>
    </row>
    <row r="25" spans="1:5" s="4" customFormat="1">
      <c r="A25" s="11" t="s">
        <v>60</v>
      </c>
      <c r="B25" s="12" t="s">
        <v>61</v>
      </c>
      <c r="C25" s="14">
        <v>60000</v>
      </c>
      <c r="D25" s="11" t="s">
        <v>613</v>
      </c>
      <c r="E25" s="11" t="s">
        <v>62</v>
      </c>
    </row>
    <row r="26" spans="1:5" s="4" customFormat="1">
      <c r="A26" s="11" t="s">
        <v>63</v>
      </c>
      <c r="B26" s="12" t="s">
        <v>64</v>
      </c>
      <c r="C26" s="14">
        <v>1036750</v>
      </c>
      <c r="D26" s="11" t="s">
        <v>613</v>
      </c>
      <c r="E26" s="11" t="s">
        <v>62</v>
      </c>
    </row>
    <row r="27" spans="1:5" s="4" customFormat="1" ht="28.8">
      <c r="A27" s="11" t="s">
        <v>65</v>
      </c>
      <c r="B27" s="12" t="s">
        <v>66</v>
      </c>
      <c r="C27" s="13">
        <v>1475</v>
      </c>
      <c r="D27" s="11" t="s">
        <v>612</v>
      </c>
      <c r="E27" s="11" t="s">
        <v>67</v>
      </c>
    </row>
    <row r="28" spans="1:5" s="4" customFormat="1" ht="28.8">
      <c r="A28" s="11" t="s">
        <v>68</v>
      </c>
      <c r="B28" s="12" t="s">
        <v>69</v>
      </c>
      <c r="C28" s="14">
        <v>180000</v>
      </c>
      <c r="D28" s="11" t="s">
        <v>613</v>
      </c>
      <c r="E28" s="11" t="s">
        <v>70</v>
      </c>
    </row>
    <row r="29" spans="1:5" s="4" customFormat="1" ht="28.8">
      <c r="A29" s="11" t="s">
        <v>71</v>
      </c>
      <c r="B29" s="12" t="s">
        <v>72</v>
      </c>
      <c r="C29" s="14">
        <v>215000</v>
      </c>
      <c r="D29" s="11" t="s">
        <v>613</v>
      </c>
      <c r="E29" s="11" t="s">
        <v>73</v>
      </c>
    </row>
    <row r="30" spans="1:5" s="4" customFormat="1" ht="28.8">
      <c r="A30" s="11" t="s">
        <v>74</v>
      </c>
      <c r="B30" s="12" t="s">
        <v>75</v>
      </c>
      <c r="C30" s="14">
        <v>175000</v>
      </c>
      <c r="D30" s="11" t="s">
        <v>613</v>
      </c>
      <c r="E30" s="11" t="s">
        <v>73</v>
      </c>
    </row>
    <row r="31" spans="1:5" s="4" customFormat="1" ht="28.8">
      <c r="A31" s="11" t="s">
        <v>76</v>
      </c>
      <c r="B31" s="12" t="s">
        <v>77</v>
      </c>
      <c r="C31" s="14">
        <v>341250</v>
      </c>
      <c r="D31" s="11" t="s">
        <v>613</v>
      </c>
      <c r="E31" s="11" t="s">
        <v>78</v>
      </c>
    </row>
    <row r="32" spans="1:5" s="4" customFormat="1" ht="28.8">
      <c r="A32" s="11" t="s">
        <v>79</v>
      </c>
      <c r="B32" s="12" t="s">
        <v>80</v>
      </c>
      <c r="C32" s="14">
        <v>227500</v>
      </c>
      <c r="D32" s="11" t="s">
        <v>613</v>
      </c>
      <c r="E32" s="11" t="s">
        <v>78</v>
      </c>
    </row>
    <row r="33" spans="1:5" s="4" customFormat="1">
      <c r="A33" s="11" t="s">
        <v>81</v>
      </c>
      <c r="B33" s="12" t="s">
        <v>82</v>
      </c>
      <c r="C33" s="14">
        <v>150000</v>
      </c>
      <c r="D33" s="11" t="s">
        <v>613</v>
      </c>
      <c r="E33" s="11" t="s">
        <v>83</v>
      </c>
    </row>
    <row r="34" spans="1:5" s="4" customFormat="1" ht="28.8">
      <c r="A34" s="11" t="s">
        <v>84</v>
      </c>
      <c r="B34" s="12" t="s">
        <v>85</v>
      </c>
      <c r="C34" s="14">
        <v>132600</v>
      </c>
      <c r="D34" s="11" t="s">
        <v>613</v>
      </c>
      <c r="E34" s="11" t="s">
        <v>86</v>
      </c>
    </row>
    <row r="35" spans="1:5" s="4" customFormat="1">
      <c r="A35" s="11" t="s">
        <v>87</v>
      </c>
      <c r="B35" s="12" t="s">
        <v>88</v>
      </c>
      <c r="C35" s="14">
        <v>165000</v>
      </c>
      <c r="D35" s="11" t="s">
        <v>613</v>
      </c>
      <c r="E35" s="11" t="s">
        <v>83</v>
      </c>
    </row>
    <row r="36" spans="1:5" s="4" customFormat="1">
      <c r="A36" s="11" t="s">
        <v>89</v>
      </c>
      <c r="B36" s="12" t="s">
        <v>90</v>
      </c>
      <c r="C36" s="14">
        <v>17160000</v>
      </c>
      <c r="D36" s="11" t="s">
        <v>613</v>
      </c>
      <c r="E36" s="11" t="s">
        <v>91</v>
      </c>
    </row>
    <row r="37" spans="1:5" s="4" customFormat="1" ht="28.8">
      <c r="A37" s="11" t="s">
        <v>92</v>
      </c>
      <c r="B37" s="12" t="s">
        <v>93</v>
      </c>
      <c r="C37" s="14">
        <v>12000</v>
      </c>
      <c r="D37" s="11" t="s">
        <v>613</v>
      </c>
      <c r="E37" s="11" t="s">
        <v>94</v>
      </c>
    </row>
    <row r="38" spans="1:5" s="4" customFormat="1">
      <c r="A38" s="11" t="s">
        <v>95</v>
      </c>
      <c r="B38" s="12" t="s">
        <v>96</v>
      </c>
      <c r="C38" s="13">
        <v>7647.15</v>
      </c>
      <c r="D38" s="11" t="s">
        <v>612</v>
      </c>
      <c r="E38" s="11" t="s">
        <v>97</v>
      </c>
    </row>
    <row r="39" spans="1:5" s="4" customFormat="1" ht="28.8">
      <c r="A39" s="11" t="s">
        <v>98</v>
      </c>
      <c r="B39" s="12" t="s">
        <v>99</v>
      </c>
      <c r="C39" s="14">
        <v>325000</v>
      </c>
      <c r="D39" s="11" t="s">
        <v>613</v>
      </c>
      <c r="E39" s="11" t="s">
        <v>15</v>
      </c>
    </row>
    <row r="40" spans="1:5" s="4" customFormat="1">
      <c r="A40" s="11" t="s">
        <v>100</v>
      </c>
      <c r="B40" s="12" t="s">
        <v>101</v>
      </c>
      <c r="C40" s="13">
        <v>1100</v>
      </c>
      <c r="D40" s="11" t="s">
        <v>612</v>
      </c>
      <c r="E40" s="11" t="s">
        <v>102</v>
      </c>
    </row>
    <row r="41" spans="1:5" s="4" customFormat="1">
      <c r="A41" s="11" t="s">
        <v>103</v>
      </c>
      <c r="B41" s="12" t="s">
        <v>104</v>
      </c>
      <c r="C41" s="13">
        <v>6600</v>
      </c>
      <c r="D41" s="11" t="s">
        <v>612</v>
      </c>
      <c r="E41" s="11" t="s">
        <v>105</v>
      </c>
    </row>
    <row r="42" spans="1:5" s="4" customFormat="1" ht="28.8">
      <c r="A42" s="11" t="s">
        <v>106</v>
      </c>
      <c r="B42" s="12" t="s">
        <v>107</v>
      </c>
      <c r="C42" s="14">
        <v>3140000</v>
      </c>
      <c r="D42" s="11" t="s">
        <v>613</v>
      </c>
      <c r="E42" s="11" t="s">
        <v>108</v>
      </c>
    </row>
    <row r="43" spans="1:5" s="4" customFormat="1" ht="43.2">
      <c r="A43" s="11" t="s">
        <v>109</v>
      </c>
      <c r="B43" s="12" t="s">
        <v>110</v>
      </c>
      <c r="C43" s="14" t="s">
        <v>618</v>
      </c>
      <c r="D43" s="11" t="s">
        <v>618</v>
      </c>
      <c r="E43" s="11" t="s">
        <v>618</v>
      </c>
    </row>
    <row r="44" spans="1:5" s="4" customFormat="1" ht="28.8">
      <c r="A44" s="11" t="s">
        <v>111</v>
      </c>
      <c r="B44" s="12" t="s">
        <v>112</v>
      </c>
      <c r="C44" s="13">
        <v>2259</v>
      </c>
      <c r="D44" s="11" t="s">
        <v>612</v>
      </c>
      <c r="E44" s="11" t="s">
        <v>113</v>
      </c>
    </row>
    <row r="45" spans="1:5" s="4" customFormat="1">
      <c r="A45" s="11" t="s">
        <v>114</v>
      </c>
      <c r="B45" s="12" t="s">
        <v>1</v>
      </c>
      <c r="C45" s="14" t="s">
        <v>618</v>
      </c>
      <c r="D45" s="11" t="s">
        <v>618</v>
      </c>
      <c r="E45" s="11" t="s">
        <v>618</v>
      </c>
    </row>
    <row r="46" spans="1:5" s="4" customFormat="1">
      <c r="A46" s="11" t="s">
        <v>115</v>
      </c>
      <c r="B46" s="12" t="s">
        <v>116</v>
      </c>
      <c r="C46" s="13">
        <v>6800</v>
      </c>
      <c r="D46" s="11" t="s">
        <v>612</v>
      </c>
      <c r="E46" s="11" t="s">
        <v>117</v>
      </c>
    </row>
    <row r="47" spans="1:5" s="4" customFormat="1">
      <c r="A47" s="11" t="s">
        <v>118</v>
      </c>
      <c r="B47" s="12" t="s">
        <v>119</v>
      </c>
      <c r="C47" s="13">
        <v>595</v>
      </c>
      <c r="D47" s="11" t="s">
        <v>612</v>
      </c>
      <c r="E47" s="11" t="s">
        <v>120</v>
      </c>
    </row>
    <row r="48" spans="1:5" s="4" customFormat="1" ht="28.8">
      <c r="A48" s="11" t="s">
        <v>121</v>
      </c>
      <c r="B48" s="12" t="s">
        <v>122</v>
      </c>
      <c r="C48" s="14">
        <v>370000</v>
      </c>
      <c r="D48" s="11" t="s">
        <v>613</v>
      </c>
      <c r="E48" s="11" t="s">
        <v>70</v>
      </c>
    </row>
    <row r="49" spans="1:5" s="4" customFormat="1">
      <c r="A49" s="11" t="s">
        <v>123</v>
      </c>
      <c r="B49" s="12" t="s">
        <v>124</v>
      </c>
      <c r="C49" s="13">
        <v>2190</v>
      </c>
      <c r="D49" s="11" t="s">
        <v>612</v>
      </c>
      <c r="E49" s="11" t="s">
        <v>125</v>
      </c>
    </row>
    <row r="50" spans="1:5" s="4" customFormat="1">
      <c r="A50" s="11" t="s">
        <v>126</v>
      </c>
      <c r="B50" s="12" t="s">
        <v>127</v>
      </c>
      <c r="C50" s="13">
        <v>9104</v>
      </c>
      <c r="D50" s="11" t="s">
        <v>612</v>
      </c>
      <c r="E50" s="11" t="s">
        <v>128</v>
      </c>
    </row>
    <row r="51" spans="1:5" s="4" customFormat="1">
      <c r="A51" s="11" t="s">
        <v>129</v>
      </c>
      <c r="B51" s="12" t="s">
        <v>130</v>
      </c>
      <c r="C51" s="14">
        <v>422300</v>
      </c>
      <c r="D51" s="11" t="s">
        <v>613</v>
      </c>
      <c r="E51" s="11" t="s">
        <v>32</v>
      </c>
    </row>
    <row r="52" spans="1:5" s="4" customFormat="1">
      <c r="A52" s="11" t="s">
        <v>131</v>
      </c>
      <c r="B52" s="12" t="s">
        <v>132</v>
      </c>
      <c r="C52" s="14">
        <v>135000</v>
      </c>
      <c r="D52" s="11" t="s">
        <v>613</v>
      </c>
      <c r="E52" s="11" t="s">
        <v>62</v>
      </c>
    </row>
    <row r="53" spans="1:5" s="4" customFormat="1">
      <c r="A53" s="11" t="s">
        <v>133</v>
      </c>
      <c r="B53" s="12" t="s">
        <v>134</v>
      </c>
      <c r="C53" s="13">
        <v>20994</v>
      </c>
      <c r="D53" s="11" t="s">
        <v>612</v>
      </c>
      <c r="E53" s="11" t="s">
        <v>135</v>
      </c>
    </row>
    <row r="54" spans="1:5" s="4" customFormat="1" ht="28.8">
      <c r="A54" s="11" t="s">
        <v>136</v>
      </c>
      <c r="B54" s="12" t="s">
        <v>137</v>
      </c>
      <c r="C54" s="14">
        <v>2225000</v>
      </c>
      <c r="D54" s="11" t="s">
        <v>613</v>
      </c>
      <c r="E54" s="11" t="s">
        <v>138</v>
      </c>
    </row>
    <row r="55" spans="1:5" s="4" customFormat="1" ht="28.8">
      <c r="A55" s="11" t="s">
        <v>139</v>
      </c>
      <c r="B55" s="12" t="s">
        <v>140</v>
      </c>
      <c r="C55" s="14">
        <v>6622746.2000000002</v>
      </c>
      <c r="D55" s="11" t="s">
        <v>613</v>
      </c>
      <c r="E55" s="11" t="s">
        <v>141</v>
      </c>
    </row>
    <row r="56" spans="1:5" s="4" customFormat="1">
      <c r="A56" s="11" t="s">
        <v>143</v>
      </c>
      <c r="B56" s="12" t="s">
        <v>144</v>
      </c>
      <c r="C56" s="13">
        <v>7800</v>
      </c>
      <c r="D56" s="11" t="s">
        <v>612</v>
      </c>
      <c r="E56" s="11" t="s">
        <v>145</v>
      </c>
    </row>
    <row r="57" spans="1:5" s="4" customFormat="1" ht="28.8">
      <c r="A57" s="11" t="s">
        <v>146</v>
      </c>
      <c r="B57" s="12" t="s">
        <v>147</v>
      </c>
      <c r="C57" s="13">
        <v>440.64</v>
      </c>
      <c r="D57" s="11" t="s">
        <v>612</v>
      </c>
      <c r="E57" s="11" t="s">
        <v>148</v>
      </c>
    </row>
    <row r="58" spans="1:5" s="4" customFormat="1">
      <c r="A58" s="11" t="s">
        <v>149</v>
      </c>
      <c r="B58" s="12" t="s">
        <v>150</v>
      </c>
      <c r="C58" s="14">
        <v>270000</v>
      </c>
      <c r="D58" s="11" t="s">
        <v>613</v>
      </c>
      <c r="E58" s="11" t="s">
        <v>23</v>
      </c>
    </row>
    <row r="59" spans="1:5" s="4" customFormat="1" ht="28.8">
      <c r="A59" s="11" t="s">
        <v>151</v>
      </c>
      <c r="B59" s="12" t="s">
        <v>152</v>
      </c>
      <c r="C59" s="14">
        <v>310000</v>
      </c>
      <c r="D59" s="11" t="s">
        <v>613</v>
      </c>
      <c r="E59" s="11" t="s">
        <v>70</v>
      </c>
    </row>
    <row r="60" spans="1:5" s="4" customFormat="1">
      <c r="A60" s="11" t="s">
        <v>153</v>
      </c>
      <c r="B60" s="12" t="s">
        <v>154</v>
      </c>
      <c r="C60" s="14">
        <v>140000</v>
      </c>
      <c r="D60" s="11" t="s">
        <v>613</v>
      </c>
      <c r="E60" s="11" t="s">
        <v>155</v>
      </c>
    </row>
    <row r="61" spans="1:5" s="4" customFormat="1">
      <c r="A61" s="11" t="s">
        <v>156</v>
      </c>
      <c r="B61" s="12" t="s">
        <v>157</v>
      </c>
      <c r="C61" s="13">
        <v>440</v>
      </c>
      <c r="D61" s="11" t="s">
        <v>612</v>
      </c>
      <c r="E61" s="11" t="s">
        <v>158</v>
      </c>
    </row>
    <row r="62" spans="1:5" s="4" customFormat="1">
      <c r="A62" s="11" t="s">
        <v>159</v>
      </c>
      <c r="B62" s="12" t="s">
        <v>160</v>
      </c>
      <c r="C62" s="14">
        <v>150000</v>
      </c>
      <c r="D62" s="11" t="s">
        <v>613</v>
      </c>
      <c r="E62" s="11" t="s">
        <v>161</v>
      </c>
    </row>
    <row r="63" spans="1:5" s="4" customFormat="1">
      <c r="A63" s="11" t="s">
        <v>162</v>
      </c>
      <c r="B63" s="12" t="s">
        <v>163</v>
      </c>
      <c r="C63" s="14">
        <v>170000</v>
      </c>
      <c r="D63" s="11" t="s">
        <v>613</v>
      </c>
      <c r="E63" s="11" t="s">
        <v>83</v>
      </c>
    </row>
    <row r="64" spans="1:5" s="4" customFormat="1" ht="28.8">
      <c r="A64" s="11" t="s">
        <v>164</v>
      </c>
      <c r="B64" s="12" t="s">
        <v>165</v>
      </c>
      <c r="C64" s="14" t="s">
        <v>618</v>
      </c>
      <c r="D64" s="11" t="s">
        <v>618</v>
      </c>
      <c r="E64" s="11" t="s">
        <v>618</v>
      </c>
    </row>
    <row r="65" spans="1:5" s="4" customFormat="1" ht="28.8">
      <c r="A65" s="11" t="s">
        <v>166</v>
      </c>
      <c r="B65" s="12" t="s">
        <v>167</v>
      </c>
      <c r="C65" s="14">
        <v>145000</v>
      </c>
      <c r="D65" s="11" t="s">
        <v>613</v>
      </c>
      <c r="E65" s="11" t="s">
        <v>73</v>
      </c>
    </row>
    <row r="66" spans="1:5" s="4" customFormat="1" ht="28.8">
      <c r="A66" s="11" t="s">
        <v>168</v>
      </c>
      <c r="B66" s="12" t="s">
        <v>169</v>
      </c>
      <c r="C66" s="13">
        <v>947.38</v>
      </c>
      <c r="D66" s="11" t="s">
        <v>612</v>
      </c>
      <c r="E66" s="11" t="s">
        <v>148</v>
      </c>
    </row>
    <row r="67" spans="1:5" s="4" customFormat="1">
      <c r="A67" s="11" t="s">
        <v>170</v>
      </c>
      <c r="B67" s="12" t="s">
        <v>171</v>
      </c>
      <c r="C67" s="13">
        <v>9825</v>
      </c>
      <c r="D67" s="11" t="s">
        <v>612</v>
      </c>
      <c r="E67" s="11" t="s">
        <v>172</v>
      </c>
    </row>
    <row r="68" spans="1:5" s="4" customFormat="1" ht="43.2">
      <c r="A68" s="11" t="s">
        <v>173</v>
      </c>
      <c r="B68" s="12" t="s">
        <v>174</v>
      </c>
      <c r="C68" s="13">
        <v>1752.08</v>
      </c>
      <c r="D68" s="11" t="s">
        <v>612</v>
      </c>
      <c r="E68" s="11" t="s">
        <v>175</v>
      </c>
    </row>
    <row r="69" spans="1:5" s="4" customFormat="1">
      <c r="A69" s="11" t="s">
        <v>176</v>
      </c>
      <c r="B69" s="12" t="s">
        <v>177</v>
      </c>
      <c r="C69" s="14">
        <v>1275</v>
      </c>
      <c r="D69" s="11" t="s">
        <v>613</v>
      </c>
      <c r="E69" s="11" t="s">
        <v>59</v>
      </c>
    </row>
    <row r="70" spans="1:5" s="4" customFormat="1">
      <c r="A70" s="11" t="s">
        <v>178</v>
      </c>
      <c r="B70" s="12" t="s">
        <v>1</v>
      </c>
      <c r="C70" s="13">
        <v>6239.33</v>
      </c>
      <c r="D70" s="11" t="s">
        <v>612</v>
      </c>
      <c r="E70" s="11" t="s">
        <v>2</v>
      </c>
    </row>
    <row r="71" spans="1:5" s="4" customFormat="1">
      <c r="A71" s="11" t="s">
        <v>179</v>
      </c>
      <c r="B71" s="12" t="s">
        <v>180</v>
      </c>
      <c r="C71" s="14">
        <v>186930</v>
      </c>
      <c r="D71" s="11" t="s">
        <v>613</v>
      </c>
      <c r="E71" s="11" t="s">
        <v>181</v>
      </c>
    </row>
    <row r="72" spans="1:5" s="4" customFormat="1">
      <c r="A72" s="11" t="s">
        <v>182</v>
      </c>
      <c r="B72" s="12" t="s">
        <v>183</v>
      </c>
      <c r="C72" s="13">
        <v>5730</v>
      </c>
      <c r="D72" s="11" t="s">
        <v>612</v>
      </c>
      <c r="E72" s="11" t="s">
        <v>184</v>
      </c>
    </row>
    <row r="73" spans="1:5" s="4" customFormat="1">
      <c r="A73" s="11" t="s">
        <v>185</v>
      </c>
      <c r="B73" s="12" t="s">
        <v>186</v>
      </c>
      <c r="C73" s="13">
        <v>360</v>
      </c>
      <c r="D73" s="11" t="s">
        <v>612</v>
      </c>
      <c r="E73" s="11" t="s">
        <v>187</v>
      </c>
    </row>
    <row r="74" spans="1:5" s="4" customFormat="1" ht="28.8">
      <c r="A74" s="11" t="s">
        <v>188</v>
      </c>
      <c r="B74" s="12" t="s">
        <v>189</v>
      </c>
      <c r="C74" s="14">
        <v>8771930</v>
      </c>
      <c r="D74" s="11" t="s">
        <v>613</v>
      </c>
      <c r="E74" s="11" t="s">
        <v>190</v>
      </c>
    </row>
    <row r="75" spans="1:5" s="4" customFormat="1" ht="28.8">
      <c r="A75" s="11" t="s">
        <v>191</v>
      </c>
      <c r="B75" s="12" t="s">
        <v>192</v>
      </c>
      <c r="C75" s="14">
        <v>9898563</v>
      </c>
      <c r="D75" s="11" t="s">
        <v>613</v>
      </c>
      <c r="E75" s="11" t="s">
        <v>193</v>
      </c>
    </row>
    <row r="76" spans="1:5" s="4" customFormat="1" ht="28.8">
      <c r="A76" s="11" t="s">
        <v>194</v>
      </c>
      <c r="B76" s="12" t="s">
        <v>195</v>
      </c>
      <c r="C76" s="14">
        <v>6900000</v>
      </c>
      <c r="D76" s="11" t="s">
        <v>613</v>
      </c>
      <c r="E76" s="11" t="s">
        <v>196</v>
      </c>
    </row>
    <row r="77" spans="1:5" s="4" customFormat="1" ht="28.8">
      <c r="A77" s="11" t="s">
        <v>197</v>
      </c>
      <c r="B77" s="12" t="s">
        <v>198</v>
      </c>
      <c r="C77" s="14">
        <v>1500000</v>
      </c>
      <c r="D77" s="11" t="s">
        <v>613</v>
      </c>
      <c r="E77" s="11" t="s">
        <v>199</v>
      </c>
    </row>
    <row r="78" spans="1:5" s="4" customFormat="1">
      <c r="A78" s="11" t="s">
        <v>200</v>
      </c>
      <c r="B78" s="12" t="s">
        <v>201</v>
      </c>
      <c r="C78" s="14">
        <v>785525</v>
      </c>
      <c r="D78" s="11" t="s">
        <v>613</v>
      </c>
      <c r="E78" s="11" t="s">
        <v>202</v>
      </c>
    </row>
    <row r="79" spans="1:5" s="4" customFormat="1">
      <c r="A79" s="11" t="s">
        <v>203</v>
      </c>
      <c r="B79" s="12" t="s">
        <v>204</v>
      </c>
      <c r="C79" s="13">
        <v>200</v>
      </c>
      <c r="D79" s="11" t="s">
        <v>612</v>
      </c>
      <c r="E79" s="11" t="s">
        <v>155</v>
      </c>
    </row>
    <row r="80" spans="1:5" s="4" customFormat="1" ht="28.8">
      <c r="A80" s="11" t="s">
        <v>205</v>
      </c>
      <c r="B80" s="12" t="s">
        <v>206</v>
      </c>
      <c r="C80" s="14">
        <v>3999450</v>
      </c>
      <c r="D80" s="11" t="s">
        <v>613</v>
      </c>
      <c r="E80" s="11" t="s">
        <v>207</v>
      </c>
    </row>
    <row r="81" spans="1:5" s="4" customFormat="1" ht="28.8">
      <c r="A81" s="11" t="s">
        <v>208</v>
      </c>
      <c r="B81" s="12" t="s">
        <v>209</v>
      </c>
      <c r="C81" s="13">
        <v>1780</v>
      </c>
      <c r="D81" s="11" t="s">
        <v>612</v>
      </c>
      <c r="E81" s="11" t="s">
        <v>210</v>
      </c>
    </row>
    <row r="82" spans="1:5" s="4" customFormat="1">
      <c r="A82" s="11" t="s">
        <v>211</v>
      </c>
      <c r="B82" s="12" t="s">
        <v>212</v>
      </c>
      <c r="C82" s="13">
        <v>450</v>
      </c>
      <c r="D82" s="11" t="s">
        <v>612</v>
      </c>
      <c r="E82" s="11" t="s">
        <v>213</v>
      </c>
    </row>
    <row r="83" spans="1:5" s="4" customFormat="1">
      <c r="A83" s="11" t="s">
        <v>214</v>
      </c>
      <c r="B83" s="12" t="s">
        <v>215</v>
      </c>
      <c r="C83" s="13">
        <v>1480</v>
      </c>
      <c r="D83" s="11" t="s">
        <v>612</v>
      </c>
      <c r="E83" s="11" t="s">
        <v>216</v>
      </c>
    </row>
    <row r="84" spans="1:5" s="4" customFormat="1">
      <c r="A84" s="11" t="s">
        <v>217</v>
      </c>
      <c r="B84" s="12" t="s">
        <v>218</v>
      </c>
      <c r="C84" s="14">
        <v>200000</v>
      </c>
      <c r="D84" s="11" t="s">
        <v>613</v>
      </c>
      <c r="E84" s="11" t="s">
        <v>219</v>
      </c>
    </row>
    <row r="85" spans="1:5" s="4" customFormat="1" ht="28.8">
      <c r="A85" s="11" t="s">
        <v>220</v>
      </c>
      <c r="B85" s="12" t="s">
        <v>650</v>
      </c>
      <c r="C85" s="13">
        <v>5172</v>
      </c>
      <c r="D85" s="11" t="s">
        <v>612</v>
      </c>
      <c r="E85" s="11" t="s">
        <v>113</v>
      </c>
    </row>
    <row r="86" spans="1:5" s="4" customFormat="1">
      <c r="A86" s="11" t="s">
        <v>221</v>
      </c>
      <c r="B86" s="12" t="s">
        <v>222</v>
      </c>
      <c r="C86" s="14">
        <v>448000</v>
      </c>
      <c r="D86" s="11" t="s">
        <v>613</v>
      </c>
      <c r="E86" s="11" t="s">
        <v>53</v>
      </c>
    </row>
    <row r="87" spans="1:5" s="4" customFormat="1">
      <c r="A87" s="11" t="s">
        <v>223</v>
      </c>
      <c r="B87" s="12" t="s">
        <v>224</v>
      </c>
      <c r="C87" s="13">
        <v>460</v>
      </c>
      <c r="D87" s="11" t="s">
        <v>612</v>
      </c>
      <c r="E87" s="11" t="s">
        <v>155</v>
      </c>
    </row>
    <row r="88" spans="1:5" s="4" customFormat="1">
      <c r="A88" s="11" t="s">
        <v>225</v>
      </c>
      <c r="B88" s="12" t="s">
        <v>226</v>
      </c>
      <c r="C88" s="13">
        <v>5000</v>
      </c>
      <c r="D88" s="11" t="s">
        <v>612</v>
      </c>
      <c r="E88" s="11" t="s">
        <v>227</v>
      </c>
    </row>
    <row r="89" spans="1:5" s="4" customFormat="1">
      <c r="A89" s="11" t="s">
        <v>228</v>
      </c>
      <c r="B89" s="12" t="s">
        <v>229</v>
      </c>
      <c r="C89" s="13">
        <f>16488.98+2600</f>
        <v>19088.98</v>
      </c>
      <c r="D89" s="11" t="s">
        <v>612</v>
      </c>
      <c r="E89" s="11" t="s">
        <v>135</v>
      </c>
    </row>
    <row r="90" spans="1:5" s="4" customFormat="1">
      <c r="A90" s="11" t="s">
        <v>230</v>
      </c>
      <c r="B90" s="12" t="s">
        <v>231</v>
      </c>
      <c r="C90" s="13">
        <v>492</v>
      </c>
      <c r="D90" s="11" t="s">
        <v>612</v>
      </c>
      <c r="E90" s="11" t="s">
        <v>142</v>
      </c>
    </row>
    <row r="91" spans="1:5" s="4" customFormat="1" ht="28.8">
      <c r="A91" s="11" t="s">
        <v>232</v>
      </c>
      <c r="B91" s="12" t="s">
        <v>233</v>
      </c>
      <c r="C91" s="14">
        <v>580400</v>
      </c>
      <c r="D91" s="11" t="s">
        <v>613</v>
      </c>
      <c r="E91" s="11" t="s">
        <v>35</v>
      </c>
    </row>
    <row r="92" spans="1:5" s="4" customFormat="1">
      <c r="A92" s="11" t="s">
        <v>234</v>
      </c>
      <c r="B92" s="12" t="s">
        <v>235</v>
      </c>
      <c r="C92" s="14">
        <v>1999998</v>
      </c>
      <c r="D92" s="11" t="s">
        <v>613</v>
      </c>
      <c r="E92" s="11" t="s">
        <v>236</v>
      </c>
    </row>
    <row r="93" spans="1:5" s="4" customFormat="1" ht="28.8">
      <c r="A93" s="11" t="s">
        <v>237</v>
      </c>
      <c r="B93" s="12" t="s">
        <v>238</v>
      </c>
      <c r="C93" s="14">
        <v>4800000</v>
      </c>
      <c r="D93" s="11" t="s">
        <v>613</v>
      </c>
      <c r="E93" s="11" t="s">
        <v>239</v>
      </c>
    </row>
    <row r="94" spans="1:5" s="4" customFormat="1">
      <c r="A94" s="11" t="s">
        <v>240</v>
      </c>
      <c r="B94" s="12" t="s">
        <v>241</v>
      </c>
      <c r="C94" s="14">
        <v>3840000</v>
      </c>
      <c r="D94" s="11" t="s">
        <v>613</v>
      </c>
      <c r="E94" s="11" t="s">
        <v>242</v>
      </c>
    </row>
    <row r="95" spans="1:5" s="4" customFormat="1">
      <c r="A95" s="11" t="s">
        <v>243</v>
      </c>
      <c r="B95" s="12" t="s">
        <v>244</v>
      </c>
      <c r="C95" s="14">
        <v>2000000</v>
      </c>
      <c r="D95" s="11" t="s">
        <v>613</v>
      </c>
      <c r="E95" s="11" t="s">
        <v>245</v>
      </c>
    </row>
    <row r="96" spans="1:5" s="4" customFormat="1" ht="28.8">
      <c r="A96" s="11" t="s">
        <v>246</v>
      </c>
      <c r="B96" s="12" t="s">
        <v>247</v>
      </c>
      <c r="C96" s="14" t="s">
        <v>618</v>
      </c>
      <c r="D96" s="11" t="s">
        <v>618</v>
      </c>
      <c r="E96" s="11" t="s">
        <v>618</v>
      </c>
    </row>
    <row r="97" spans="1:5" s="4" customFormat="1">
      <c r="A97" s="11" t="s">
        <v>248</v>
      </c>
      <c r="B97" s="12" t="s">
        <v>249</v>
      </c>
      <c r="C97" s="13">
        <v>8000</v>
      </c>
      <c r="D97" s="11" t="s">
        <v>612</v>
      </c>
      <c r="E97" s="11" t="s">
        <v>250</v>
      </c>
    </row>
    <row r="98" spans="1:5" s="4" customFormat="1">
      <c r="A98" s="11" t="s">
        <v>251</v>
      </c>
      <c r="B98" s="12" t="s">
        <v>252</v>
      </c>
      <c r="C98" s="14">
        <v>18000000</v>
      </c>
      <c r="D98" s="11" t="s">
        <v>613</v>
      </c>
      <c r="E98" s="11" t="s">
        <v>253</v>
      </c>
    </row>
    <row r="99" spans="1:5" s="4" customFormat="1">
      <c r="A99" s="11" t="s">
        <v>254</v>
      </c>
      <c r="B99" s="12" t="s">
        <v>255</v>
      </c>
      <c r="C99" s="14">
        <v>5030760</v>
      </c>
      <c r="D99" s="11" t="s">
        <v>613</v>
      </c>
      <c r="E99" s="11" t="s">
        <v>256</v>
      </c>
    </row>
    <row r="100" spans="1:5" s="4" customFormat="1" ht="28.8">
      <c r="A100" s="11" t="s">
        <v>257</v>
      </c>
      <c r="B100" s="12" t="s">
        <v>258</v>
      </c>
      <c r="C100" s="13">
        <v>1575</v>
      </c>
      <c r="D100" s="11" t="s">
        <v>612</v>
      </c>
      <c r="E100" s="11" t="s">
        <v>259</v>
      </c>
    </row>
    <row r="101" spans="1:5" s="4" customFormat="1">
      <c r="A101" s="11" t="s">
        <v>260</v>
      </c>
      <c r="B101" s="12" t="s">
        <v>261</v>
      </c>
      <c r="C101" s="13">
        <v>2050</v>
      </c>
      <c r="D101" s="11" t="s">
        <v>612</v>
      </c>
      <c r="E101" s="11" t="s">
        <v>262</v>
      </c>
    </row>
    <row r="102" spans="1:5" s="4" customFormat="1">
      <c r="A102" s="11" t="s">
        <v>263</v>
      </c>
      <c r="B102" s="12" t="s">
        <v>264</v>
      </c>
      <c r="C102" s="14">
        <v>252519.14</v>
      </c>
      <c r="D102" s="11" t="s">
        <v>613</v>
      </c>
      <c r="E102" s="11" t="s">
        <v>265</v>
      </c>
    </row>
    <row r="103" spans="1:5" s="4" customFormat="1" ht="28.8">
      <c r="A103" s="11" t="s">
        <v>266</v>
      </c>
      <c r="B103" s="12" t="s">
        <v>267</v>
      </c>
      <c r="C103" s="14">
        <v>3443069.11</v>
      </c>
      <c r="D103" s="11" t="s">
        <v>613</v>
      </c>
      <c r="E103" s="11" t="s">
        <v>268</v>
      </c>
    </row>
    <row r="104" spans="1:5" s="4" customFormat="1">
      <c r="A104" s="11" t="s">
        <v>269</v>
      </c>
      <c r="B104" s="12" t="s">
        <v>270</v>
      </c>
      <c r="C104" s="14">
        <v>425890</v>
      </c>
      <c r="D104" s="11" t="s">
        <v>613</v>
      </c>
      <c r="E104" s="11" t="s">
        <v>271</v>
      </c>
    </row>
    <row r="105" spans="1:5" s="4" customFormat="1">
      <c r="A105" s="11" t="s">
        <v>272</v>
      </c>
      <c r="B105" s="12" t="s">
        <v>273</v>
      </c>
      <c r="C105" s="14" t="s">
        <v>618</v>
      </c>
      <c r="D105" s="11" t="s">
        <v>618</v>
      </c>
      <c r="E105" s="11" t="s">
        <v>618</v>
      </c>
    </row>
    <row r="106" spans="1:5" s="4" customFormat="1" ht="28.8">
      <c r="A106" s="11" t="s">
        <v>274</v>
      </c>
      <c r="B106" s="12" t="s">
        <v>275</v>
      </c>
      <c r="C106" s="13">
        <v>30000</v>
      </c>
      <c r="D106" s="11" t="s">
        <v>612</v>
      </c>
      <c r="E106" s="11" t="s">
        <v>276</v>
      </c>
    </row>
    <row r="107" spans="1:5" s="4" customFormat="1" ht="28.8">
      <c r="A107" s="11" t="s">
        <v>277</v>
      </c>
      <c r="B107" s="12" t="s">
        <v>278</v>
      </c>
      <c r="C107" s="13">
        <v>20000</v>
      </c>
      <c r="D107" s="11" t="s">
        <v>612</v>
      </c>
      <c r="E107" s="11" t="s">
        <v>279</v>
      </c>
    </row>
    <row r="108" spans="1:5" s="4" customFormat="1">
      <c r="A108" s="11" t="s">
        <v>280</v>
      </c>
      <c r="B108" s="12" t="s">
        <v>281</v>
      </c>
      <c r="C108" s="14">
        <v>136244</v>
      </c>
      <c r="D108" s="11" t="s">
        <v>613</v>
      </c>
      <c r="E108" s="11" t="s">
        <v>282</v>
      </c>
    </row>
    <row r="109" spans="1:5" s="4" customFormat="1" ht="43.2">
      <c r="A109" s="11" t="s">
        <v>283</v>
      </c>
      <c r="B109" s="12" t="s">
        <v>284</v>
      </c>
      <c r="C109" s="14">
        <v>685000</v>
      </c>
      <c r="D109" s="11" t="s">
        <v>613</v>
      </c>
      <c r="E109" s="11" t="s">
        <v>35</v>
      </c>
    </row>
    <row r="110" spans="1:5" s="4" customFormat="1" ht="28.8">
      <c r="A110" s="11" t="s">
        <v>285</v>
      </c>
      <c r="B110" s="12" t="s">
        <v>286</v>
      </c>
      <c r="C110" s="14">
        <v>2764800</v>
      </c>
      <c r="D110" s="11" t="s">
        <v>613</v>
      </c>
      <c r="E110" s="11" t="s">
        <v>287</v>
      </c>
    </row>
    <row r="111" spans="1:5" s="4" customFormat="1" ht="28.8">
      <c r="A111" s="11" t="s">
        <v>288</v>
      </c>
      <c r="B111" s="12" t="s">
        <v>289</v>
      </c>
      <c r="C111" s="14" t="s">
        <v>618</v>
      </c>
      <c r="D111" s="11" t="s">
        <v>618</v>
      </c>
      <c r="E111" s="11" t="s">
        <v>618</v>
      </c>
    </row>
    <row r="112" spans="1:5" s="4" customFormat="1" ht="28.8">
      <c r="A112" s="11" t="s">
        <v>290</v>
      </c>
      <c r="B112" s="12" t="s">
        <v>291</v>
      </c>
      <c r="C112" s="13">
        <v>250</v>
      </c>
      <c r="D112" s="11" t="s">
        <v>612</v>
      </c>
      <c r="E112" s="11" t="s">
        <v>259</v>
      </c>
    </row>
    <row r="113" spans="1:5" s="4" customFormat="1" ht="28.8">
      <c r="A113" s="11" t="s">
        <v>292</v>
      </c>
      <c r="B113" s="12" t="s">
        <v>293</v>
      </c>
      <c r="C113" s="14">
        <v>65000</v>
      </c>
      <c r="D113" s="11" t="s">
        <v>613</v>
      </c>
      <c r="E113" s="11" t="s">
        <v>62</v>
      </c>
    </row>
    <row r="114" spans="1:5" s="4" customFormat="1" ht="28.8">
      <c r="A114" s="11" t="s">
        <v>294</v>
      </c>
      <c r="B114" s="12" t="s">
        <v>295</v>
      </c>
      <c r="C114" s="14">
        <v>1480000</v>
      </c>
      <c r="D114" s="11" t="s">
        <v>613</v>
      </c>
      <c r="E114" s="11" t="s">
        <v>70</v>
      </c>
    </row>
    <row r="115" spans="1:5" s="4" customFormat="1" ht="28.8">
      <c r="A115" s="11" t="s">
        <v>296</v>
      </c>
      <c r="B115" s="12" t="s">
        <v>297</v>
      </c>
      <c r="C115" s="14">
        <v>5764000</v>
      </c>
      <c r="D115" s="11" t="s">
        <v>613</v>
      </c>
      <c r="E115" s="11" t="s">
        <v>298</v>
      </c>
    </row>
    <row r="116" spans="1:5" s="4" customFormat="1" ht="28.8">
      <c r="A116" s="11" t="s">
        <v>299</v>
      </c>
      <c r="B116" s="12" t="s">
        <v>300</v>
      </c>
      <c r="C116" s="14">
        <v>1000000</v>
      </c>
      <c r="D116" s="11" t="s">
        <v>613</v>
      </c>
      <c r="E116" s="11" t="s">
        <v>301</v>
      </c>
    </row>
    <row r="117" spans="1:5" s="4" customFormat="1" ht="28.8">
      <c r="A117" s="11" t="s">
        <v>302</v>
      </c>
      <c r="B117" s="12" t="s">
        <v>303</v>
      </c>
      <c r="C117" s="14">
        <v>1000000</v>
      </c>
      <c r="D117" s="11" t="s">
        <v>613</v>
      </c>
      <c r="E117" s="11" t="s">
        <v>304</v>
      </c>
    </row>
    <row r="118" spans="1:5" s="4" customFormat="1">
      <c r="A118" s="11" t="s">
        <v>305</v>
      </c>
      <c r="B118" s="12" t="s">
        <v>306</v>
      </c>
      <c r="C118" s="13">
        <v>300</v>
      </c>
      <c r="D118" s="11" t="s">
        <v>612</v>
      </c>
      <c r="E118" s="11" t="s">
        <v>307</v>
      </c>
    </row>
    <row r="119" spans="1:5" s="4" customFormat="1">
      <c r="A119" s="11" t="s">
        <v>308</v>
      </c>
      <c r="B119" s="12" t="s">
        <v>309</v>
      </c>
      <c r="C119" s="14">
        <v>382353</v>
      </c>
      <c r="D119" s="11" t="s">
        <v>613</v>
      </c>
      <c r="E119" s="11" t="s">
        <v>23</v>
      </c>
    </row>
    <row r="120" spans="1:5" s="4" customFormat="1" ht="28.8">
      <c r="A120" s="11" t="s">
        <v>310</v>
      </c>
      <c r="B120" s="12" t="s">
        <v>311</v>
      </c>
      <c r="C120" s="13">
        <v>1200</v>
      </c>
      <c r="D120" s="11" t="s">
        <v>612</v>
      </c>
      <c r="E120" s="11" t="s">
        <v>312</v>
      </c>
    </row>
    <row r="121" spans="1:5" s="4" customFormat="1">
      <c r="A121" s="11" t="s">
        <v>313</v>
      </c>
      <c r="B121" s="12" t="s">
        <v>314</v>
      </c>
      <c r="C121" s="14">
        <v>1200000</v>
      </c>
      <c r="D121" s="11" t="s">
        <v>613</v>
      </c>
      <c r="E121" s="11" t="s">
        <v>315</v>
      </c>
    </row>
    <row r="122" spans="1:5" s="4" customFormat="1" ht="28.8">
      <c r="A122" s="11" t="s">
        <v>316</v>
      </c>
      <c r="B122" s="12" t="s">
        <v>317</v>
      </c>
      <c r="C122" s="13">
        <v>2750</v>
      </c>
      <c r="D122" s="11" t="s">
        <v>612</v>
      </c>
      <c r="E122" s="11" t="s">
        <v>318</v>
      </c>
    </row>
    <row r="123" spans="1:5" s="4" customFormat="1" ht="28.8">
      <c r="A123" s="11" t="s">
        <v>319</v>
      </c>
      <c r="B123" s="12" t="s">
        <v>320</v>
      </c>
      <c r="C123" s="14">
        <v>175000</v>
      </c>
      <c r="D123" s="11" t="s">
        <v>613</v>
      </c>
      <c r="E123" s="11" t="s">
        <v>73</v>
      </c>
    </row>
    <row r="124" spans="1:5" s="4" customFormat="1">
      <c r="A124" s="11" t="s">
        <v>321</v>
      </c>
      <c r="B124" s="12" t="s">
        <v>322</v>
      </c>
      <c r="C124" s="14">
        <v>225000</v>
      </c>
      <c r="D124" s="11" t="s">
        <v>613</v>
      </c>
      <c r="E124" s="11" t="s">
        <v>83</v>
      </c>
    </row>
    <row r="125" spans="1:5" s="4" customFormat="1" ht="28.8">
      <c r="A125" s="11" t="s">
        <v>323</v>
      </c>
      <c r="B125" s="12" t="s">
        <v>324</v>
      </c>
      <c r="C125" s="14">
        <v>504587.4</v>
      </c>
      <c r="D125" s="11" t="s">
        <v>613</v>
      </c>
      <c r="E125" s="11" t="s">
        <v>325</v>
      </c>
    </row>
    <row r="126" spans="1:5" s="4" customFormat="1" ht="28.8">
      <c r="A126" s="11" t="s">
        <v>326</v>
      </c>
      <c r="B126" s="12" t="s">
        <v>327</v>
      </c>
      <c r="C126" s="14">
        <v>63000</v>
      </c>
      <c r="D126" s="11" t="s">
        <v>613</v>
      </c>
      <c r="E126" s="11" t="s">
        <v>328</v>
      </c>
    </row>
    <row r="127" spans="1:5" s="4" customFormat="1" ht="28.8">
      <c r="A127" s="11" t="s">
        <v>329</v>
      </c>
      <c r="B127" s="12" t="s">
        <v>330</v>
      </c>
      <c r="C127" s="14">
        <v>1200000</v>
      </c>
      <c r="D127" s="11" t="s">
        <v>613</v>
      </c>
      <c r="E127" s="11" t="s">
        <v>331</v>
      </c>
    </row>
    <row r="128" spans="1:5" s="4" customFormat="1" ht="28.8">
      <c r="A128" s="11" t="s">
        <v>332</v>
      </c>
      <c r="B128" s="12" t="s">
        <v>333</v>
      </c>
      <c r="C128" s="14">
        <v>70000</v>
      </c>
      <c r="D128" s="11" t="s">
        <v>613</v>
      </c>
      <c r="E128" s="11" t="s">
        <v>334</v>
      </c>
    </row>
    <row r="129" spans="1:5" s="4" customFormat="1" ht="28.8">
      <c r="A129" s="11" t="s">
        <v>335</v>
      </c>
      <c r="B129" s="12" t="s">
        <v>336</v>
      </c>
      <c r="C129" s="14">
        <v>180000</v>
      </c>
      <c r="D129" s="11" t="s">
        <v>613</v>
      </c>
      <c r="E129" s="11" t="s">
        <v>337</v>
      </c>
    </row>
    <row r="130" spans="1:5" s="4" customFormat="1" ht="28.8">
      <c r="A130" s="11" t="s">
        <v>338</v>
      </c>
      <c r="B130" s="12" t="s">
        <v>339</v>
      </c>
      <c r="C130" s="13">
        <v>3105</v>
      </c>
      <c r="D130" s="11" t="s">
        <v>612</v>
      </c>
      <c r="E130" s="11" t="s">
        <v>340</v>
      </c>
    </row>
    <row r="131" spans="1:5" s="4" customFormat="1">
      <c r="A131" s="11" t="s">
        <v>341</v>
      </c>
      <c r="B131" s="12" t="s">
        <v>342</v>
      </c>
      <c r="C131" s="14" t="s">
        <v>618</v>
      </c>
      <c r="D131" s="11" t="s">
        <v>618</v>
      </c>
      <c r="E131" s="11" t="s">
        <v>618</v>
      </c>
    </row>
    <row r="132" spans="1:5" s="4" customFormat="1" ht="28.8">
      <c r="A132" s="11" t="s">
        <v>343</v>
      </c>
      <c r="B132" s="12" t="s">
        <v>344</v>
      </c>
      <c r="C132" s="14">
        <v>272250</v>
      </c>
      <c r="D132" s="11" t="s">
        <v>613</v>
      </c>
      <c r="E132" s="11" t="s">
        <v>345</v>
      </c>
    </row>
    <row r="133" spans="1:5" s="4" customFormat="1" ht="28.8">
      <c r="A133" s="11" t="s">
        <v>346</v>
      </c>
      <c r="B133" s="12" t="s">
        <v>347</v>
      </c>
      <c r="C133" s="14">
        <v>5000000</v>
      </c>
      <c r="D133" s="11" t="s">
        <v>613</v>
      </c>
      <c r="E133" s="11" t="s">
        <v>348</v>
      </c>
    </row>
    <row r="134" spans="1:5" s="4" customFormat="1" ht="28.8">
      <c r="A134" s="11" t="s">
        <v>349</v>
      </c>
      <c r="B134" s="12" t="s">
        <v>350</v>
      </c>
      <c r="C134" s="14">
        <v>1000000</v>
      </c>
      <c r="D134" s="11" t="s">
        <v>613</v>
      </c>
      <c r="E134" s="11" t="s">
        <v>161</v>
      </c>
    </row>
    <row r="135" spans="1:5" s="4" customFormat="1">
      <c r="A135" s="11" t="s">
        <v>351</v>
      </c>
      <c r="B135" s="12" t="s">
        <v>352</v>
      </c>
      <c r="C135" s="14">
        <v>1200000</v>
      </c>
      <c r="D135" s="11" t="s">
        <v>613</v>
      </c>
      <c r="E135" s="11" t="s">
        <v>353</v>
      </c>
    </row>
    <row r="136" spans="1:5" s="4" customFormat="1">
      <c r="A136" s="11" t="s">
        <v>354</v>
      </c>
      <c r="B136" s="12" t="s">
        <v>355</v>
      </c>
      <c r="C136" s="14">
        <v>272250</v>
      </c>
      <c r="D136" s="11" t="s">
        <v>613</v>
      </c>
      <c r="E136" s="11" t="s">
        <v>356</v>
      </c>
    </row>
    <row r="137" spans="1:5" s="4" customFormat="1" ht="28.8">
      <c r="A137" s="11" t="s">
        <v>357</v>
      </c>
      <c r="B137" s="12" t="s">
        <v>358</v>
      </c>
      <c r="C137" s="14">
        <v>720000</v>
      </c>
      <c r="D137" s="11" t="s">
        <v>613</v>
      </c>
      <c r="E137" s="11" t="s">
        <v>59</v>
      </c>
    </row>
    <row r="138" spans="1:5" s="4" customFormat="1" ht="28.8">
      <c r="A138" s="11" t="s">
        <v>359</v>
      </c>
      <c r="B138" s="12" t="s">
        <v>360</v>
      </c>
      <c r="C138" s="14">
        <v>120000</v>
      </c>
      <c r="D138" s="11" t="s">
        <v>613</v>
      </c>
      <c r="E138" s="11" t="s">
        <v>219</v>
      </c>
    </row>
    <row r="139" spans="1:5" s="4" customFormat="1">
      <c r="A139" s="11" t="s">
        <v>361</v>
      </c>
      <c r="B139" s="12" t="s">
        <v>362</v>
      </c>
      <c r="C139" s="14">
        <v>170000</v>
      </c>
      <c r="D139" s="11" t="s">
        <v>613</v>
      </c>
      <c r="E139" s="11" t="s">
        <v>155</v>
      </c>
    </row>
    <row r="140" spans="1:5" s="4" customFormat="1">
      <c r="A140" s="11" t="s">
        <v>363</v>
      </c>
      <c r="B140" s="12" t="s">
        <v>364</v>
      </c>
      <c r="C140" s="14">
        <v>3750000</v>
      </c>
      <c r="D140" s="11" t="s">
        <v>613</v>
      </c>
      <c r="E140" s="11" t="s">
        <v>38</v>
      </c>
    </row>
    <row r="141" spans="1:5" s="4" customFormat="1" ht="28.8">
      <c r="A141" s="11" t="s">
        <v>365</v>
      </c>
      <c r="B141" s="12" t="s">
        <v>366</v>
      </c>
      <c r="C141" s="14">
        <v>3750000</v>
      </c>
      <c r="D141" s="11" t="s">
        <v>613</v>
      </c>
      <c r="E141" s="11" t="s">
        <v>38</v>
      </c>
    </row>
    <row r="142" spans="1:5" s="4" customFormat="1" ht="28.8">
      <c r="A142" s="11" t="s">
        <v>367</v>
      </c>
      <c r="B142" s="12" t="s">
        <v>368</v>
      </c>
      <c r="C142" s="14">
        <v>3372875</v>
      </c>
      <c r="D142" s="11" t="s">
        <v>613</v>
      </c>
      <c r="E142" s="11" t="s">
        <v>356</v>
      </c>
    </row>
    <row r="143" spans="1:5" s="4" customFormat="1">
      <c r="A143" s="11" t="s">
        <v>369</v>
      </c>
      <c r="B143" s="12" t="s">
        <v>370</v>
      </c>
      <c r="C143" s="13">
        <v>9600</v>
      </c>
      <c r="D143" s="11" t="s">
        <v>612</v>
      </c>
      <c r="E143" s="11" t="s">
        <v>250</v>
      </c>
    </row>
    <row r="144" spans="1:5" s="4" customFormat="1" ht="28.8">
      <c r="A144" s="11" t="s">
        <v>371</v>
      </c>
      <c r="B144" s="12" t="s">
        <v>372</v>
      </c>
      <c r="C144" s="14">
        <v>1035000</v>
      </c>
      <c r="D144" s="11" t="s">
        <v>613</v>
      </c>
      <c r="E144" s="11" t="s">
        <v>59</v>
      </c>
    </row>
    <row r="145" spans="1:5" s="4" customFormat="1" ht="28.8">
      <c r="A145" s="11" t="s">
        <v>373</v>
      </c>
      <c r="B145" s="12" t="s">
        <v>374</v>
      </c>
      <c r="C145" s="14">
        <v>360000</v>
      </c>
      <c r="D145" s="11" t="s">
        <v>613</v>
      </c>
      <c r="E145" s="11" t="s">
        <v>59</v>
      </c>
    </row>
    <row r="146" spans="1:5" s="4" customFormat="1" ht="28.8">
      <c r="A146" s="11" t="s">
        <v>375</v>
      </c>
      <c r="B146" s="12" t="s">
        <v>376</v>
      </c>
      <c r="C146" s="14" t="s">
        <v>618</v>
      </c>
      <c r="D146" s="11" t="s">
        <v>618</v>
      </c>
      <c r="E146" s="11" t="s">
        <v>618</v>
      </c>
    </row>
    <row r="147" spans="1:5" s="4" customFormat="1" ht="28.8">
      <c r="A147" s="11" t="s">
        <v>377</v>
      </c>
      <c r="B147" s="12" t="s">
        <v>378</v>
      </c>
      <c r="C147" s="13">
        <v>1150</v>
      </c>
      <c r="D147" s="11" t="s">
        <v>612</v>
      </c>
      <c r="E147" s="11" t="s">
        <v>259</v>
      </c>
    </row>
    <row r="148" spans="1:5" s="4" customFormat="1">
      <c r="A148" s="11" t="s">
        <v>379</v>
      </c>
      <c r="B148" s="12" t="s">
        <v>380</v>
      </c>
      <c r="C148" s="14">
        <v>176470.6</v>
      </c>
      <c r="D148" s="11" t="s">
        <v>613</v>
      </c>
      <c r="E148" s="11" t="s">
        <v>62</v>
      </c>
    </row>
    <row r="149" spans="1:5" s="4" customFormat="1">
      <c r="A149" s="11" t="s">
        <v>381</v>
      </c>
      <c r="B149" s="12" t="s">
        <v>382</v>
      </c>
      <c r="C149" s="14">
        <v>250000</v>
      </c>
      <c r="D149" s="11" t="s">
        <v>613</v>
      </c>
      <c r="E149" s="11" t="s">
        <v>62</v>
      </c>
    </row>
    <row r="150" spans="1:5" s="4" customFormat="1" ht="28.8">
      <c r="A150" s="11" t="s">
        <v>383</v>
      </c>
      <c r="B150" s="12" t="s">
        <v>384</v>
      </c>
      <c r="C150" s="14" t="s">
        <v>618</v>
      </c>
      <c r="D150" s="11" t="s">
        <v>618</v>
      </c>
      <c r="E150" s="11" t="s">
        <v>618</v>
      </c>
    </row>
    <row r="151" spans="1:5" s="4" customFormat="1">
      <c r="A151" s="11" t="s">
        <v>385</v>
      </c>
      <c r="B151" s="12" t="s">
        <v>386</v>
      </c>
      <c r="C151" s="14">
        <v>4200000</v>
      </c>
      <c r="D151" s="11" t="s">
        <v>613</v>
      </c>
      <c r="E151" s="11" t="s">
        <v>387</v>
      </c>
    </row>
    <row r="152" spans="1:5" s="4" customFormat="1" ht="28.8">
      <c r="A152" s="11" t="s">
        <v>388</v>
      </c>
      <c r="B152" s="12" t="s">
        <v>366</v>
      </c>
      <c r="C152" s="14">
        <v>1100000</v>
      </c>
      <c r="D152" s="11" t="s">
        <v>613</v>
      </c>
      <c r="E152" s="11" t="s">
        <v>38</v>
      </c>
    </row>
    <row r="153" spans="1:5" s="4" customFormat="1" ht="28.8">
      <c r="A153" s="11" t="s">
        <v>389</v>
      </c>
      <c r="B153" s="12" t="s">
        <v>390</v>
      </c>
      <c r="C153" s="14" t="s">
        <v>618</v>
      </c>
      <c r="D153" s="11" t="s">
        <v>618</v>
      </c>
      <c r="E153" s="11" t="s">
        <v>618</v>
      </c>
    </row>
    <row r="154" spans="1:5" s="4" customFormat="1" ht="28.8">
      <c r="A154" s="11" t="s">
        <v>391</v>
      </c>
      <c r="B154" s="12" t="s">
        <v>392</v>
      </c>
      <c r="C154" s="14">
        <v>175000</v>
      </c>
      <c r="D154" s="11" t="s">
        <v>613</v>
      </c>
      <c r="E154" s="11" t="s">
        <v>393</v>
      </c>
    </row>
    <row r="155" spans="1:5" s="4" customFormat="1">
      <c r="A155" s="11" t="s">
        <v>394</v>
      </c>
      <c r="B155" s="12" t="s">
        <v>395</v>
      </c>
      <c r="C155" s="14" t="s">
        <v>618</v>
      </c>
      <c r="D155" s="11" t="s">
        <v>618</v>
      </c>
      <c r="E155" s="11" t="s">
        <v>618</v>
      </c>
    </row>
    <row r="156" spans="1:5" s="4" customFormat="1" ht="28.8">
      <c r="A156" s="11" t="s">
        <v>396</v>
      </c>
      <c r="B156" s="12" t="s">
        <v>397</v>
      </c>
      <c r="C156" s="14">
        <v>250000</v>
      </c>
      <c r="D156" s="11" t="s">
        <v>613</v>
      </c>
      <c r="E156" s="11" t="s">
        <v>62</v>
      </c>
    </row>
    <row r="157" spans="1:5" s="4" customFormat="1">
      <c r="A157" s="11" t="s">
        <v>398</v>
      </c>
      <c r="B157" s="12" t="s">
        <v>399</v>
      </c>
      <c r="C157" s="14">
        <v>115000</v>
      </c>
      <c r="D157" s="11" t="s">
        <v>613</v>
      </c>
      <c r="E157" s="11" t="s">
        <v>155</v>
      </c>
    </row>
    <row r="158" spans="1:5" s="4" customFormat="1">
      <c r="A158" s="11" t="s">
        <v>400</v>
      </c>
      <c r="B158" s="12" t="s">
        <v>401</v>
      </c>
      <c r="C158" s="13">
        <v>4495.3</v>
      </c>
      <c r="D158" s="11" t="s">
        <v>612</v>
      </c>
      <c r="E158" s="11" t="s">
        <v>402</v>
      </c>
    </row>
    <row r="159" spans="1:5" s="4" customFormat="1" ht="28.8">
      <c r="A159" s="11" t="s">
        <v>403</v>
      </c>
      <c r="B159" s="12" t="s">
        <v>404</v>
      </c>
      <c r="C159" s="13">
        <v>1350</v>
      </c>
      <c r="D159" s="11" t="s">
        <v>612</v>
      </c>
      <c r="E159" s="11" t="s">
        <v>405</v>
      </c>
    </row>
    <row r="160" spans="1:5" s="4" customFormat="1">
      <c r="A160" s="11" t="s">
        <v>406</v>
      </c>
      <c r="B160" s="12" t="s">
        <v>407</v>
      </c>
      <c r="C160" s="14">
        <v>1720000</v>
      </c>
      <c r="D160" s="11" t="s">
        <v>613</v>
      </c>
      <c r="E160" s="11" t="s">
        <v>408</v>
      </c>
    </row>
    <row r="161" spans="1:5" s="4" customFormat="1" ht="28.8">
      <c r="A161" s="11" t="s">
        <v>409</v>
      </c>
      <c r="B161" s="12" t="s">
        <v>410</v>
      </c>
      <c r="C161" s="14">
        <v>750000</v>
      </c>
      <c r="D161" s="11" t="s">
        <v>613</v>
      </c>
      <c r="E161" s="11" t="s">
        <v>411</v>
      </c>
    </row>
    <row r="162" spans="1:5" s="4" customFormat="1">
      <c r="A162" s="11" t="s">
        <v>412</v>
      </c>
      <c r="B162" s="12" t="s">
        <v>413</v>
      </c>
      <c r="C162" s="13">
        <v>14514.67</v>
      </c>
      <c r="D162" s="11" t="s">
        <v>612</v>
      </c>
      <c r="E162" s="11" t="s">
        <v>414</v>
      </c>
    </row>
    <row r="163" spans="1:5" s="4" customFormat="1">
      <c r="A163" s="11" t="s">
        <v>415</v>
      </c>
      <c r="B163" s="12" t="s">
        <v>416</v>
      </c>
      <c r="C163" s="13">
        <v>990</v>
      </c>
      <c r="D163" s="11" t="s">
        <v>612</v>
      </c>
      <c r="E163" s="11" t="s">
        <v>417</v>
      </c>
    </row>
    <row r="164" spans="1:5" s="4" customFormat="1">
      <c r="A164" s="11" t="s">
        <v>418</v>
      </c>
      <c r="B164" s="12" t="s">
        <v>419</v>
      </c>
      <c r="C164" s="13">
        <v>568</v>
      </c>
      <c r="D164" s="11" t="s">
        <v>612</v>
      </c>
      <c r="E164" s="11" t="s">
        <v>420</v>
      </c>
    </row>
    <row r="165" spans="1:5" s="4" customFormat="1">
      <c r="A165" s="11" t="s">
        <v>421</v>
      </c>
      <c r="B165" s="12" t="s">
        <v>419</v>
      </c>
      <c r="C165" s="14" t="s">
        <v>618</v>
      </c>
      <c r="D165" s="11" t="s">
        <v>618</v>
      </c>
      <c r="E165" s="11" t="s">
        <v>618</v>
      </c>
    </row>
    <row r="166" spans="1:5" s="4" customFormat="1" ht="28.8">
      <c r="A166" s="11" t="s">
        <v>422</v>
      </c>
      <c r="B166" s="12" t="s">
        <v>423</v>
      </c>
      <c r="C166" s="14" t="s">
        <v>618</v>
      </c>
      <c r="D166" s="11" t="s">
        <v>618</v>
      </c>
      <c r="E166" s="11" t="s">
        <v>618</v>
      </c>
    </row>
    <row r="167" spans="1:5" s="4" customFormat="1" ht="28.8">
      <c r="A167" s="11" t="s">
        <v>424</v>
      </c>
      <c r="B167" s="12" t="s">
        <v>425</v>
      </c>
      <c r="C167" s="14">
        <v>6009004</v>
      </c>
      <c r="D167" s="11" t="s">
        <v>613</v>
      </c>
      <c r="E167" s="11" t="s">
        <v>426</v>
      </c>
    </row>
    <row r="168" spans="1:5" s="4" customFormat="1">
      <c r="A168" s="11" t="s">
        <v>427</v>
      </c>
      <c r="B168" s="12" t="s">
        <v>428</v>
      </c>
      <c r="C168" s="13">
        <v>810</v>
      </c>
      <c r="D168" s="11" t="s">
        <v>612</v>
      </c>
      <c r="E168" s="11" t="s">
        <v>62</v>
      </c>
    </row>
    <row r="169" spans="1:5" s="4" customFormat="1">
      <c r="A169" s="11" t="s">
        <v>429</v>
      </c>
      <c r="B169" s="12" t="s">
        <v>395</v>
      </c>
      <c r="C169" s="14">
        <v>47250</v>
      </c>
      <c r="D169" s="11" t="s">
        <v>613</v>
      </c>
      <c r="E169" s="11" t="s">
        <v>430</v>
      </c>
    </row>
    <row r="170" spans="1:5" s="4" customFormat="1">
      <c r="A170" s="11" t="s">
        <v>431</v>
      </c>
      <c r="B170" s="12" t="s">
        <v>432</v>
      </c>
      <c r="C170" s="14">
        <v>4359035.28</v>
      </c>
      <c r="D170" s="11" t="s">
        <v>613</v>
      </c>
      <c r="E170" s="11" t="s">
        <v>265</v>
      </c>
    </row>
    <row r="171" spans="1:5" s="4" customFormat="1" ht="28.8">
      <c r="A171" s="11" t="s">
        <v>433</v>
      </c>
      <c r="B171" s="12" t="s">
        <v>434</v>
      </c>
      <c r="C171" s="14">
        <v>95000</v>
      </c>
      <c r="D171" s="11" t="s">
        <v>613</v>
      </c>
      <c r="E171" s="11" t="s">
        <v>62</v>
      </c>
    </row>
    <row r="172" spans="1:5" s="4" customFormat="1">
      <c r="A172" s="11" t="s">
        <v>435</v>
      </c>
      <c r="B172" s="12" t="s">
        <v>436</v>
      </c>
      <c r="C172" s="14">
        <v>195000</v>
      </c>
      <c r="D172" s="11" t="s">
        <v>613</v>
      </c>
      <c r="E172" s="11" t="s">
        <v>73</v>
      </c>
    </row>
    <row r="173" spans="1:5" s="4" customFormat="1">
      <c r="A173" s="11" t="s">
        <v>437</v>
      </c>
      <c r="B173" s="12" t="s">
        <v>438</v>
      </c>
      <c r="C173" s="13">
        <v>1000</v>
      </c>
      <c r="D173" s="11" t="s">
        <v>612</v>
      </c>
      <c r="E173" s="11" t="s">
        <v>307</v>
      </c>
    </row>
    <row r="174" spans="1:5" s="4" customFormat="1">
      <c r="A174" s="11" t="s">
        <v>439</v>
      </c>
      <c r="B174" s="12" t="s">
        <v>440</v>
      </c>
      <c r="C174" s="14" t="s">
        <v>618</v>
      </c>
      <c r="D174" s="11" t="s">
        <v>618</v>
      </c>
      <c r="E174" s="11" t="s">
        <v>618</v>
      </c>
    </row>
    <row r="175" spans="1:5" s="4" customFormat="1" ht="28.8">
      <c r="A175" s="11" t="s">
        <v>441</v>
      </c>
      <c r="B175" s="12" t="s">
        <v>442</v>
      </c>
      <c r="C175" s="14">
        <v>140000</v>
      </c>
      <c r="D175" s="11" t="s">
        <v>613</v>
      </c>
      <c r="E175" s="11" t="s">
        <v>155</v>
      </c>
    </row>
    <row r="176" spans="1:5" s="4" customFormat="1" ht="28.8">
      <c r="A176" s="11" t="s">
        <v>443</v>
      </c>
      <c r="B176" s="12" t="s">
        <v>444</v>
      </c>
      <c r="C176" s="14">
        <v>6388690</v>
      </c>
      <c r="D176" s="11" t="s">
        <v>613</v>
      </c>
      <c r="E176" s="11" t="s">
        <v>445</v>
      </c>
    </row>
    <row r="177" spans="1:5" s="4" customFormat="1">
      <c r="A177" s="11" t="s">
        <v>446</v>
      </c>
      <c r="B177" s="12" t="s">
        <v>447</v>
      </c>
      <c r="C177" s="14">
        <v>724000</v>
      </c>
      <c r="D177" s="11" t="s">
        <v>613</v>
      </c>
      <c r="E177" s="11" t="s">
        <v>448</v>
      </c>
    </row>
    <row r="178" spans="1:5" s="4" customFormat="1" ht="28.8">
      <c r="A178" s="11" t="s">
        <v>449</v>
      </c>
      <c r="B178" s="12" t="s">
        <v>450</v>
      </c>
      <c r="C178" s="13">
        <v>790</v>
      </c>
      <c r="D178" s="11" t="s">
        <v>612</v>
      </c>
      <c r="E178" s="11" t="s">
        <v>78</v>
      </c>
    </row>
    <row r="179" spans="1:5" s="4" customFormat="1" ht="28.8">
      <c r="A179" s="11" t="s">
        <v>451</v>
      </c>
      <c r="B179" s="12" t="s">
        <v>452</v>
      </c>
      <c r="C179" s="13">
        <v>1200</v>
      </c>
      <c r="D179" s="11" t="s">
        <v>612</v>
      </c>
      <c r="E179" s="11" t="s">
        <v>216</v>
      </c>
    </row>
    <row r="180" spans="1:5" s="4" customFormat="1" ht="28.8">
      <c r="A180" s="11" t="s">
        <v>453</v>
      </c>
      <c r="B180" s="12" t="s">
        <v>454</v>
      </c>
      <c r="C180" s="15">
        <v>1400000</v>
      </c>
      <c r="D180" s="11" t="s">
        <v>613</v>
      </c>
      <c r="E180" s="11" t="s">
        <v>455</v>
      </c>
    </row>
    <row r="181" spans="1:5" s="4" customFormat="1">
      <c r="A181" s="11" t="s">
        <v>456</v>
      </c>
      <c r="B181" s="12" t="s">
        <v>457</v>
      </c>
      <c r="C181" s="13">
        <v>8880</v>
      </c>
      <c r="D181" s="11" t="s">
        <v>612</v>
      </c>
      <c r="E181" s="11" t="s">
        <v>125</v>
      </c>
    </row>
    <row r="182" spans="1:5" s="4" customFormat="1" ht="28.8">
      <c r="A182" s="11" t="s">
        <v>458</v>
      </c>
      <c r="B182" s="12" t="s">
        <v>423</v>
      </c>
      <c r="C182" s="13">
        <v>30460</v>
      </c>
      <c r="D182" s="11" t="s">
        <v>612</v>
      </c>
      <c r="E182" s="11" t="s">
        <v>414</v>
      </c>
    </row>
    <row r="183" spans="1:5" s="4" customFormat="1">
      <c r="A183" s="11" t="s">
        <v>459</v>
      </c>
      <c r="B183" s="12" t="s">
        <v>460</v>
      </c>
      <c r="C183" s="14">
        <v>160000</v>
      </c>
      <c r="D183" s="11" t="s">
        <v>613</v>
      </c>
      <c r="E183" s="11" t="s">
        <v>461</v>
      </c>
    </row>
    <row r="184" spans="1:5" s="4" customFormat="1">
      <c r="A184" s="11" t="s">
        <v>462</v>
      </c>
      <c r="B184" s="12" t="s">
        <v>463</v>
      </c>
      <c r="C184" s="13">
        <v>525</v>
      </c>
      <c r="D184" s="11" t="s">
        <v>612</v>
      </c>
      <c r="E184" s="11" t="s">
        <v>78</v>
      </c>
    </row>
    <row r="185" spans="1:5" s="4" customFormat="1">
      <c r="A185" s="11" t="s">
        <v>464</v>
      </c>
      <c r="B185" s="12" t="s">
        <v>465</v>
      </c>
      <c r="C185" s="13">
        <v>13568.84</v>
      </c>
      <c r="D185" s="11" t="s">
        <v>612</v>
      </c>
      <c r="E185" s="11" t="s">
        <v>466</v>
      </c>
    </row>
    <row r="186" spans="1:5" s="4" customFormat="1">
      <c r="A186" s="11" t="s">
        <v>467</v>
      </c>
      <c r="B186" s="12" t="s">
        <v>468</v>
      </c>
      <c r="C186" s="14">
        <v>854413.74</v>
      </c>
      <c r="D186" s="11" t="s">
        <v>613</v>
      </c>
      <c r="E186" s="11" t="s">
        <v>414</v>
      </c>
    </row>
    <row r="187" spans="1:5" s="4" customFormat="1" ht="28.8">
      <c r="A187" s="11" t="s">
        <v>469</v>
      </c>
      <c r="B187" s="12" t="s">
        <v>470</v>
      </c>
      <c r="C187" s="14" t="s">
        <v>618</v>
      </c>
      <c r="D187" s="11" t="s">
        <v>618</v>
      </c>
      <c r="E187" s="11" t="s">
        <v>618</v>
      </c>
    </row>
    <row r="188" spans="1:5" s="4" customFormat="1">
      <c r="A188" s="11" t="s">
        <v>471</v>
      </c>
      <c r="B188" s="12" t="s">
        <v>472</v>
      </c>
      <c r="C188" s="13">
        <v>813.6</v>
      </c>
      <c r="D188" s="11" t="s">
        <v>612</v>
      </c>
      <c r="E188" s="11" t="s">
        <v>473</v>
      </c>
    </row>
    <row r="189" spans="1:5" s="4" customFormat="1">
      <c r="A189" s="11" t="s">
        <v>474</v>
      </c>
      <c r="B189" s="12" t="s">
        <v>475</v>
      </c>
      <c r="C189" s="14" t="s">
        <v>618</v>
      </c>
      <c r="D189" s="11" t="s">
        <v>618</v>
      </c>
      <c r="E189" s="11" t="s">
        <v>618</v>
      </c>
    </row>
    <row r="190" spans="1:5" s="4" customFormat="1" ht="28.8">
      <c r="A190" s="11" t="s">
        <v>476</v>
      </c>
      <c r="B190" s="12" t="s">
        <v>477</v>
      </c>
      <c r="C190" s="13">
        <v>74037.600000000006</v>
      </c>
      <c r="D190" s="11" t="s">
        <v>612</v>
      </c>
      <c r="E190" s="11" t="s">
        <v>478</v>
      </c>
    </row>
    <row r="191" spans="1:5" s="4" customFormat="1">
      <c r="A191" s="11" t="s">
        <v>479</v>
      </c>
      <c r="B191" s="12" t="s">
        <v>480</v>
      </c>
      <c r="C191" s="14">
        <v>1197006.1200000001</v>
      </c>
      <c r="D191" s="11" t="s">
        <v>613</v>
      </c>
      <c r="E191" s="11" t="s">
        <v>481</v>
      </c>
    </row>
    <row r="192" spans="1:5" s="4" customFormat="1">
      <c r="A192" s="11" t="s">
        <v>482</v>
      </c>
      <c r="B192" s="12" t="s">
        <v>483</v>
      </c>
      <c r="C192" s="13">
        <v>270</v>
      </c>
      <c r="D192" s="11" t="s">
        <v>612</v>
      </c>
      <c r="E192" s="11" t="s">
        <v>210</v>
      </c>
    </row>
    <row r="193" spans="1:5" s="4" customFormat="1">
      <c r="A193" s="11" t="s">
        <v>484</v>
      </c>
      <c r="B193" s="12" t="s">
        <v>485</v>
      </c>
      <c r="C193" s="14">
        <v>87200</v>
      </c>
      <c r="D193" s="11" t="s">
        <v>613</v>
      </c>
      <c r="E193" s="11" t="s">
        <v>486</v>
      </c>
    </row>
    <row r="194" spans="1:5" s="4" customFormat="1">
      <c r="A194" s="11" t="s">
        <v>487</v>
      </c>
      <c r="B194" s="12" t="s">
        <v>488</v>
      </c>
      <c r="C194" s="13">
        <v>350</v>
      </c>
      <c r="D194" s="11" t="s">
        <v>612</v>
      </c>
      <c r="E194" s="11" t="s">
        <v>489</v>
      </c>
    </row>
    <row r="195" spans="1:5" s="4" customFormat="1" ht="28.8">
      <c r="A195" s="11" t="s">
        <v>490</v>
      </c>
      <c r="B195" s="12" t="s">
        <v>491</v>
      </c>
      <c r="C195" s="13">
        <v>80</v>
      </c>
      <c r="D195" s="11" t="s">
        <v>612</v>
      </c>
      <c r="E195" s="11" t="s">
        <v>420</v>
      </c>
    </row>
    <row r="196" spans="1:5" s="4" customFormat="1">
      <c r="A196" s="11" t="s">
        <v>492</v>
      </c>
      <c r="B196" s="12" t="s">
        <v>493</v>
      </c>
      <c r="C196" s="14" t="s">
        <v>618</v>
      </c>
      <c r="D196" s="11" t="s">
        <v>618</v>
      </c>
      <c r="E196" s="11" t="s">
        <v>618</v>
      </c>
    </row>
    <row r="197" spans="1:5" s="4" customFormat="1">
      <c r="A197" s="11" t="s">
        <v>494</v>
      </c>
      <c r="B197" s="12" t="s">
        <v>495</v>
      </c>
      <c r="C197" s="14" t="s">
        <v>618</v>
      </c>
      <c r="D197" s="11" t="s">
        <v>618</v>
      </c>
      <c r="E197" s="11" t="s">
        <v>618</v>
      </c>
    </row>
    <row r="198" spans="1:5" s="4" customFormat="1" ht="28.8">
      <c r="A198" s="11" t="s">
        <v>496</v>
      </c>
      <c r="B198" s="12" t="s">
        <v>497</v>
      </c>
      <c r="C198" s="13">
        <v>239491.41</v>
      </c>
      <c r="D198" s="11" t="s">
        <v>612</v>
      </c>
      <c r="E198" s="11" t="s">
        <v>328</v>
      </c>
    </row>
    <row r="199" spans="1:5" s="4" customFormat="1">
      <c r="A199" s="11" t="s">
        <v>498</v>
      </c>
      <c r="B199" s="12" t="s">
        <v>499</v>
      </c>
      <c r="C199" s="14">
        <v>1055700</v>
      </c>
      <c r="D199" s="11" t="s">
        <v>613</v>
      </c>
      <c r="E199" s="11" t="s">
        <v>59</v>
      </c>
    </row>
    <row r="200" spans="1:5" s="4" customFormat="1">
      <c r="A200" s="11" t="s">
        <v>500</v>
      </c>
      <c r="B200" s="12" t="s">
        <v>501</v>
      </c>
      <c r="C200" s="14" t="s">
        <v>618</v>
      </c>
      <c r="D200" s="11" t="s">
        <v>618</v>
      </c>
      <c r="E200" s="11" t="s">
        <v>618</v>
      </c>
    </row>
    <row r="201" spans="1:5" s="4" customFormat="1">
      <c r="A201" s="11" t="s">
        <v>502</v>
      </c>
      <c r="B201" s="12" t="s">
        <v>493</v>
      </c>
      <c r="C201" s="14" t="s">
        <v>618</v>
      </c>
      <c r="D201" s="11" t="s">
        <v>618</v>
      </c>
      <c r="E201" s="11" t="s">
        <v>618</v>
      </c>
    </row>
    <row r="202" spans="1:5" s="4" customFormat="1">
      <c r="A202" s="11" t="s">
        <v>503</v>
      </c>
      <c r="B202" s="12" t="s">
        <v>43</v>
      </c>
      <c r="C202" s="14" t="s">
        <v>618</v>
      </c>
      <c r="D202" s="11" t="s">
        <v>618</v>
      </c>
      <c r="E202" s="11" t="s">
        <v>618</v>
      </c>
    </row>
    <row r="203" spans="1:5" s="4" customFormat="1">
      <c r="A203" s="11" t="s">
        <v>504</v>
      </c>
      <c r="B203" s="12" t="s">
        <v>505</v>
      </c>
      <c r="C203" s="14" t="s">
        <v>618</v>
      </c>
      <c r="D203" s="11" t="s">
        <v>618</v>
      </c>
      <c r="E203" s="11" t="s">
        <v>618</v>
      </c>
    </row>
    <row r="204" spans="1:5" s="4" customFormat="1">
      <c r="A204" s="11" t="s">
        <v>506</v>
      </c>
      <c r="B204" s="12" t="s">
        <v>507</v>
      </c>
      <c r="C204" s="13">
        <v>83760.600000000006</v>
      </c>
      <c r="D204" s="11" t="s">
        <v>612</v>
      </c>
      <c r="E204" s="11" t="s">
        <v>414</v>
      </c>
    </row>
    <row r="205" spans="1:5" s="4" customFormat="1">
      <c r="A205" s="11" t="s">
        <v>508</v>
      </c>
      <c r="B205" s="12" t="s">
        <v>509</v>
      </c>
      <c r="C205" s="14">
        <v>27000000</v>
      </c>
      <c r="D205" s="11" t="s">
        <v>613</v>
      </c>
      <c r="E205" s="11" t="s">
        <v>128</v>
      </c>
    </row>
    <row r="206" spans="1:5" s="4" customFormat="1">
      <c r="A206" s="11" t="s">
        <v>510</v>
      </c>
      <c r="B206" s="12" t="s">
        <v>511</v>
      </c>
      <c r="C206" s="14" t="s">
        <v>618</v>
      </c>
      <c r="D206" s="11" t="s">
        <v>618</v>
      </c>
      <c r="E206" s="11" t="s">
        <v>618</v>
      </c>
    </row>
    <row r="207" spans="1:5" s="4" customFormat="1">
      <c r="A207" s="11" t="s">
        <v>512</v>
      </c>
      <c r="B207" s="12" t="s">
        <v>513</v>
      </c>
      <c r="C207" s="14">
        <v>35309915.280000001</v>
      </c>
      <c r="D207" s="11" t="s">
        <v>613</v>
      </c>
      <c r="E207" s="11" t="s">
        <v>514</v>
      </c>
    </row>
    <row r="208" spans="1:5" s="4" customFormat="1">
      <c r="A208" s="11" t="s">
        <v>515</v>
      </c>
      <c r="B208" s="12" t="s">
        <v>516</v>
      </c>
      <c r="C208" s="13">
        <v>65600</v>
      </c>
      <c r="D208" s="11" t="s">
        <v>612</v>
      </c>
      <c r="E208" s="11" t="s">
        <v>517</v>
      </c>
    </row>
    <row r="209" spans="1:6" s="4" customFormat="1">
      <c r="A209" s="11" t="s">
        <v>518</v>
      </c>
      <c r="B209" s="12" t="s">
        <v>519</v>
      </c>
      <c r="C209" s="14">
        <v>22000000</v>
      </c>
      <c r="D209" s="11" t="s">
        <v>613</v>
      </c>
      <c r="E209" s="11" t="s">
        <v>520</v>
      </c>
    </row>
    <row r="210" spans="1:6" s="4" customFormat="1">
      <c r="A210" s="11" t="s">
        <v>521</v>
      </c>
      <c r="B210" s="12" t="s">
        <v>522</v>
      </c>
      <c r="C210" s="13">
        <v>36098.03</v>
      </c>
      <c r="D210" s="11" t="s">
        <v>612</v>
      </c>
      <c r="E210" s="11" t="s">
        <v>402</v>
      </c>
    </row>
    <row r="211" spans="1:6" s="4" customFormat="1">
      <c r="A211" s="11" t="s">
        <v>523</v>
      </c>
      <c r="B211" s="12" t="s">
        <v>524</v>
      </c>
      <c r="C211" s="13">
        <v>44125.120000000003</v>
      </c>
      <c r="D211" s="11" t="s">
        <v>612</v>
      </c>
      <c r="E211" s="11" t="s">
        <v>525</v>
      </c>
    </row>
    <row r="212" spans="1:6" s="4" customFormat="1">
      <c r="A212" s="11" t="s">
        <v>526</v>
      </c>
      <c r="B212" s="12" t="s">
        <v>527</v>
      </c>
      <c r="C212" s="13">
        <v>58408.47</v>
      </c>
      <c r="D212" s="11" t="s">
        <v>612</v>
      </c>
      <c r="E212" s="11" t="s">
        <v>520</v>
      </c>
    </row>
    <row r="213" spans="1:6" s="4" customFormat="1" ht="28.8">
      <c r="A213" s="11" t="s">
        <v>528</v>
      </c>
      <c r="B213" s="12" t="s">
        <v>529</v>
      </c>
      <c r="C213" s="13">
        <v>249956</v>
      </c>
      <c r="D213" s="11" t="s">
        <v>612</v>
      </c>
      <c r="E213" s="11" t="s">
        <v>279</v>
      </c>
    </row>
    <row r="214" spans="1:6" s="4" customFormat="1">
      <c r="A214" s="11" t="s">
        <v>530</v>
      </c>
      <c r="B214" s="12" t="s">
        <v>531</v>
      </c>
      <c r="C214" s="13">
        <v>90557.2</v>
      </c>
      <c r="D214" s="11" t="s">
        <v>612</v>
      </c>
      <c r="E214" s="11" t="s">
        <v>128</v>
      </c>
    </row>
    <row r="215" spans="1:6" s="4" customFormat="1">
      <c r="A215" s="11" t="s">
        <v>532</v>
      </c>
      <c r="B215" s="12" t="s">
        <v>533</v>
      </c>
      <c r="C215" s="13">
        <v>29000</v>
      </c>
      <c r="D215" s="11" t="s">
        <v>612</v>
      </c>
      <c r="E215" s="11" t="s">
        <v>534</v>
      </c>
    </row>
    <row r="216" spans="1:6" s="4" customFormat="1">
      <c r="A216" s="11" t="s">
        <v>535</v>
      </c>
      <c r="B216" s="12" t="s">
        <v>511</v>
      </c>
      <c r="C216" s="14" t="s">
        <v>618</v>
      </c>
      <c r="D216" s="11" t="s">
        <v>618</v>
      </c>
      <c r="E216" s="11" t="s">
        <v>618</v>
      </c>
    </row>
    <row r="217" spans="1:6" s="4" customFormat="1" ht="43.2">
      <c r="A217" s="11" t="s">
        <v>536</v>
      </c>
      <c r="B217" s="12" t="s">
        <v>537</v>
      </c>
      <c r="C217" s="14" t="s">
        <v>618</v>
      </c>
      <c r="D217" s="11" t="s">
        <v>618</v>
      </c>
      <c r="E217" s="11" t="s">
        <v>618</v>
      </c>
    </row>
    <row r="218" spans="1:6" s="3" customFormat="1" ht="13.8">
      <c r="A218" s="5"/>
      <c r="B218" s="16"/>
    </row>
    <row r="219" spans="1:6" s="3" customFormat="1" ht="13.8">
      <c r="A219" s="5"/>
      <c r="B219" s="16"/>
    </row>
    <row r="220" spans="1:6" s="3" customFormat="1" ht="12.75" customHeight="1">
      <c r="A220" s="27" t="s">
        <v>653</v>
      </c>
      <c r="B220" s="28"/>
      <c r="F220" s="22"/>
    </row>
    <row r="221" spans="1:6" s="3" customFormat="1" ht="12.75" customHeight="1">
      <c r="A221" s="29"/>
      <c r="B221" s="30"/>
      <c r="F221" s="22"/>
    </row>
    <row r="222" spans="1:6" s="3" customFormat="1" ht="12.75" customHeight="1">
      <c r="A222" s="31"/>
      <c r="B222" s="32"/>
      <c r="F222" s="22"/>
    </row>
    <row r="223" spans="1:6" s="3" customFormat="1" ht="13.8">
      <c r="A223" s="7"/>
      <c r="B223" s="17"/>
      <c r="F223" s="4"/>
    </row>
    <row r="224" spans="1:6" s="3" customFormat="1" ht="13.8">
      <c r="A224" s="8" t="s">
        <v>620</v>
      </c>
      <c r="B224" s="9" t="s">
        <v>621</v>
      </c>
    </row>
    <row r="225" spans="1:2" s="3" customFormat="1">
      <c r="A225" s="20" t="s">
        <v>622</v>
      </c>
      <c r="B225" s="21">
        <v>201</v>
      </c>
    </row>
    <row r="226" spans="1:2" s="3" customFormat="1">
      <c r="A226" s="20" t="s">
        <v>623</v>
      </c>
      <c r="B226" s="21">
        <v>13</v>
      </c>
    </row>
    <row r="227" spans="1:2" s="3" customFormat="1">
      <c r="A227" s="20" t="s">
        <v>624</v>
      </c>
      <c r="B227" s="21">
        <v>1</v>
      </c>
    </row>
    <row r="228" spans="1:2" s="3" customFormat="1" ht="13.8">
      <c r="A228" s="10" t="s">
        <v>625</v>
      </c>
      <c r="B228" s="18">
        <f>SUBTOTAL(109,B225:B227)</f>
        <v>215</v>
      </c>
    </row>
    <row r="229" spans="1:2" s="3" customFormat="1" ht="13.8">
      <c r="A229" s="5"/>
      <c r="B229" s="16"/>
    </row>
    <row r="230" spans="1:2" s="3" customFormat="1" ht="13.8">
      <c r="A230" s="5"/>
      <c r="B230" s="16"/>
    </row>
    <row r="231" spans="1:2" s="3" customFormat="1" ht="13.8">
      <c r="A231" s="5"/>
      <c r="B231" s="16"/>
    </row>
    <row r="232" spans="1:2" s="3" customFormat="1" ht="13.8">
      <c r="A232" s="5"/>
      <c r="B232" s="16"/>
    </row>
    <row r="233" spans="1:2" s="3" customFormat="1" ht="13.8">
      <c r="A233" s="5"/>
      <c r="B233" s="16"/>
    </row>
    <row r="234" spans="1:2" s="3" customFormat="1" ht="13.8">
      <c r="A234" s="5"/>
      <c r="B234" s="16"/>
    </row>
    <row r="235" spans="1:2" s="3" customFormat="1" ht="13.8">
      <c r="A235" s="5"/>
      <c r="B235" s="16"/>
    </row>
  </sheetData>
  <autoFilter ref="A2:E217" xr:uid="{48FB8483-3A3E-4430-9724-692F8C694B7F}"/>
  <mergeCells count="2">
    <mergeCell ref="A220:B222"/>
    <mergeCell ref="A1:E1"/>
  </mergeCells>
  <conditionalFormatting sqref="B7">
    <cfRule type="duplicateValues" dxfId="9" priority="2"/>
  </conditionalFormatting>
  <conditionalFormatting sqref="A2:A220 A223:A1048576">
    <cfRule type="duplicateValues" dxfId="8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A70B-2E96-47C8-B638-4597CD03AFB4}">
  <dimension ref="A1:AG182"/>
  <sheetViews>
    <sheetView zoomScaleNormal="100" workbookViewId="0">
      <selection activeCell="O5" sqref="O5"/>
    </sheetView>
  </sheetViews>
  <sheetFormatPr baseColWidth="10" defaultColWidth="11.44140625" defaultRowHeight="14.4"/>
  <cols>
    <col min="1" max="1" width="54.33203125" style="34" customWidth="1"/>
    <col min="2" max="2" width="13.5546875" style="34" customWidth="1"/>
    <col min="3" max="3" width="19.6640625" style="34" customWidth="1"/>
    <col min="4" max="4" width="18.5546875" style="38" customWidth="1"/>
    <col min="5" max="5" width="17.44140625" style="38" customWidth="1"/>
    <col min="6" max="7" width="22.44140625" style="38" customWidth="1"/>
    <col min="8" max="33" width="11.44140625" style="33"/>
    <col min="34" max="16384" width="11.44140625" style="34"/>
  </cols>
  <sheetData>
    <row r="1" spans="1:33" ht="75.75" customHeight="1">
      <c r="A1" s="47" t="s">
        <v>619</v>
      </c>
      <c r="B1" s="47"/>
      <c r="C1" s="47"/>
      <c r="D1" s="47"/>
      <c r="E1" s="47"/>
      <c r="F1" s="47"/>
      <c r="G1" s="47"/>
    </row>
    <row r="2" spans="1:33" ht="41.25" customHeight="1">
      <c r="A2" s="35" t="s">
        <v>538</v>
      </c>
      <c r="B2" s="35" t="s">
        <v>539</v>
      </c>
      <c r="C2" s="35" t="s">
        <v>540</v>
      </c>
      <c r="D2" s="35" t="s">
        <v>541</v>
      </c>
      <c r="E2" s="35" t="s">
        <v>542</v>
      </c>
      <c r="F2" s="35" t="s">
        <v>543</v>
      </c>
      <c r="G2" s="35" t="s">
        <v>544</v>
      </c>
    </row>
    <row r="3" spans="1:33">
      <c r="A3" s="36" t="s">
        <v>641</v>
      </c>
      <c r="B3" s="36"/>
      <c r="C3" s="36"/>
      <c r="D3" s="36"/>
      <c r="E3" s="36"/>
      <c r="F3" s="36"/>
      <c r="G3" s="36"/>
    </row>
    <row r="4" spans="1:33" ht="37.799999999999997" customHeight="1">
      <c r="A4" s="39" t="s">
        <v>545</v>
      </c>
      <c r="B4" s="39" t="s">
        <v>546</v>
      </c>
      <c r="C4" s="39" t="s">
        <v>547</v>
      </c>
      <c r="D4" s="40">
        <v>57000000</v>
      </c>
      <c r="E4" s="41">
        <v>26972416.489999998</v>
      </c>
      <c r="F4" s="41">
        <f>+D4-E4</f>
        <v>30027583.510000002</v>
      </c>
      <c r="G4" s="42">
        <f t="shared" ref="G4:G13" si="0">+F4*100/D4</f>
        <v>52.679971070175441</v>
      </c>
    </row>
    <row r="5" spans="1:33" ht="59.4" customHeight="1">
      <c r="A5" s="43" t="s">
        <v>548</v>
      </c>
      <c r="B5" s="39" t="s">
        <v>546</v>
      </c>
      <c r="C5" s="39" t="s">
        <v>547</v>
      </c>
      <c r="D5" s="40">
        <v>20000000</v>
      </c>
      <c r="E5" s="41">
        <v>13361092.130000001</v>
      </c>
      <c r="F5" s="41">
        <f t="shared" ref="F5:F42" si="1">+D5-E5</f>
        <v>6638907.8699999992</v>
      </c>
      <c r="G5" s="42">
        <f t="shared" si="0"/>
        <v>33.194539349999992</v>
      </c>
    </row>
    <row r="6" spans="1:33" ht="24" customHeight="1">
      <c r="A6" s="43" t="s">
        <v>631</v>
      </c>
      <c r="B6" s="39" t="s">
        <v>546</v>
      </c>
      <c r="C6" s="39" t="s">
        <v>547</v>
      </c>
      <c r="D6" s="44">
        <v>62070000</v>
      </c>
      <c r="E6" s="41">
        <v>52006298.590000004</v>
      </c>
      <c r="F6" s="41">
        <f t="shared" si="1"/>
        <v>10063701.409999996</v>
      </c>
      <c r="G6" s="42">
        <f t="shared" si="0"/>
        <v>16.21347093603995</v>
      </c>
      <c r="AG6" s="34"/>
    </row>
    <row r="7" spans="1:33" ht="19.8" customHeight="1">
      <c r="A7" s="43" t="s">
        <v>549</v>
      </c>
      <c r="B7" s="39" t="s">
        <v>546</v>
      </c>
      <c r="C7" s="39" t="s">
        <v>547</v>
      </c>
      <c r="D7" s="40">
        <v>5421260</v>
      </c>
      <c r="E7" s="41">
        <v>2841599</v>
      </c>
      <c r="F7" s="41">
        <f t="shared" si="1"/>
        <v>2579661</v>
      </c>
      <c r="G7" s="42">
        <f t="shared" si="0"/>
        <v>47.584159402057821</v>
      </c>
    </row>
    <row r="8" spans="1:33" ht="27" customHeight="1">
      <c r="A8" s="43" t="s">
        <v>550</v>
      </c>
      <c r="B8" s="39" t="s">
        <v>546</v>
      </c>
      <c r="C8" s="39" t="s">
        <v>547</v>
      </c>
      <c r="D8" s="40">
        <v>43842530</v>
      </c>
      <c r="E8" s="41">
        <v>30972945</v>
      </c>
      <c r="F8" s="41">
        <f t="shared" si="1"/>
        <v>12869585</v>
      </c>
      <c r="G8" s="42">
        <f t="shared" si="0"/>
        <v>29.354111179259043</v>
      </c>
    </row>
    <row r="9" spans="1:33" ht="63.6" customHeight="1">
      <c r="A9" s="43" t="s">
        <v>551</v>
      </c>
      <c r="B9" s="39" t="s">
        <v>546</v>
      </c>
      <c r="C9" s="39" t="s">
        <v>547</v>
      </c>
      <c r="D9" s="40">
        <v>400000</v>
      </c>
      <c r="E9" s="41">
        <v>184942.05</v>
      </c>
      <c r="F9" s="41">
        <f t="shared" si="1"/>
        <v>215057.95</v>
      </c>
      <c r="G9" s="42">
        <f t="shared" si="0"/>
        <v>53.764487500000001</v>
      </c>
    </row>
    <row r="10" spans="1:33" ht="66.599999999999994" customHeight="1">
      <c r="A10" s="43" t="s">
        <v>654</v>
      </c>
      <c r="B10" s="39" t="s">
        <v>546</v>
      </c>
      <c r="C10" s="39" t="s">
        <v>547</v>
      </c>
      <c r="D10" s="40">
        <v>52660000</v>
      </c>
      <c r="E10" s="41">
        <v>31081143.73</v>
      </c>
      <c r="F10" s="41">
        <f t="shared" si="1"/>
        <v>21578856.27</v>
      </c>
      <c r="G10" s="42">
        <f t="shared" si="0"/>
        <v>40.977698955563994</v>
      </c>
    </row>
    <row r="11" spans="1:33" ht="48" customHeight="1">
      <c r="A11" s="43" t="s">
        <v>552</v>
      </c>
      <c r="B11" s="39" t="s">
        <v>546</v>
      </c>
      <c r="C11" s="39" t="s">
        <v>547</v>
      </c>
      <c r="D11" s="40">
        <v>13500000</v>
      </c>
      <c r="E11" s="41">
        <v>1557210.62</v>
      </c>
      <c r="F11" s="41">
        <f t="shared" si="1"/>
        <v>11942789.379999999</v>
      </c>
      <c r="G11" s="42">
        <f t="shared" si="0"/>
        <v>88.465106518518525</v>
      </c>
    </row>
    <row r="12" spans="1:33" ht="38.4" customHeight="1">
      <c r="A12" s="43" t="s">
        <v>553</v>
      </c>
      <c r="B12" s="39" t="s">
        <v>546</v>
      </c>
      <c r="C12" s="39" t="s">
        <v>547</v>
      </c>
      <c r="D12" s="40">
        <v>57500000</v>
      </c>
      <c r="E12" s="41">
        <v>54654941</v>
      </c>
      <c r="F12" s="41">
        <f t="shared" si="1"/>
        <v>2845059</v>
      </c>
      <c r="G12" s="42">
        <f t="shared" si="0"/>
        <v>4.9479286956521742</v>
      </c>
    </row>
    <row r="13" spans="1:33" ht="42" customHeight="1">
      <c r="A13" s="43" t="s">
        <v>554</v>
      </c>
      <c r="B13" s="39" t="s">
        <v>546</v>
      </c>
      <c r="C13" s="39" t="s">
        <v>547</v>
      </c>
      <c r="D13" s="40">
        <v>13794330</v>
      </c>
      <c r="E13" s="41">
        <v>849723.27</v>
      </c>
      <c r="F13" s="41">
        <f t="shared" si="1"/>
        <v>12944606.73</v>
      </c>
      <c r="G13" s="42">
        <f t="shared" si="0"/>
        <v>93.840054065692215</v>
      </c>
    </row>
    <row r="14" spans="1:33" ht="49.2" customHeight="1">
      <c r="A14" s="43" t="s">
        <v>555</v>
      </c>
      <c r="B14" s="39" t="s">
        <v>546</v>
      </c>
      <c r="C14" s="39" t="s">
        <v>547</v>
      </c>
      <c r="D14" s="40">
        <v>1050000</v>
      </c>
      <c r="E14" s="41">
        <v>985609</v>
      </c>
      <c r="F14" s="41">
        <f t="shared" si="1"/>
        <v>64391</v>
      </c>
      <c r="G14" s="42">
        <f>+F14*100/D14</f>
        <v>6.1324761904761909</v>
      </c>
    </row>
    <row r="15" spans="1:33" ht="31.2" customHeight="1">
      <c r="A15" s="43" t="s">
        <v>556</v>
      </c>
      <c r="B15" s="39" t="s">
        <v>546</v>
      </c>
      <c r="C15" s="39" t="s">
        <v>547</v>
      </c>
      <c r="D15" s="40">
        <v>600000</v>
      </c>
      <c r="E15" s="41">
        <v>509876.77</v>
      </c>
      <c r="F15" s="41">
        <f t="shared" si="1"/>
        <v>90123.229999999981</v>
      </c>
      <c r="G15" s="42">
        <f>+F15*100/D15</f>
        <v>15.020538333333331</v>
      </c>
    </row>
    <row r="16" spans="1:33" ht="83.4" customHeight="1">
      <c r="A16" s="43" t="s">
        <v>632</v>
      </c>
      <c r="B16" s="39" t="s">
        <v>557</v>
      </c>
      <c r="C16" s="39" t="s">
        <v>547</v>
      </c>
      <c r="D16" s="40">
        <v>56374500</v>
      </c>
      <c r="E16" s="41">
        <f>150862+12000+25705834.22</f>
        <v>25868696.219999999</v>
      </c>
      <c r="F16" s="41">
        <f t="shared" si="1"/>
        <v>30505803.780000001</v>
      </c>
      <c r="G16" s="42">
        <f t="shared" ref="G16:G42" si="2">+F16*100/D16</f>
        <v>54.112770454726871</v>
      </c>
    </row>
    <row r="17" spans="1:7" ht="52.8" customHeight="1">
      <c r="A17" s="43" t="s">
        <v>558</v>
      </c>
      <c r="B17" s="39" t="s">
        <v>546</v>
      </c>
      <c r="C17" s="39" t="s">
        <v>547</v>
      </c>
      <c r="D17" s="40">
        <v>87456760</v>
      </c>
      <c r="E17" s="41">
        <f>482330+242000+645587.4+9631218+1924000+14457416.32+453750</f>
        <v>27836301.719999999</v>
      </c>
      <c r="F17" s="41">
        <f t="shared" si="1"/>
        <v>59620458.280000001</v>
      </c>
      <c r="G17" s="42">
        <f t="shared" si="2"/>
        <v>68.171354941573412</v>
      </c>
    </row>
    <row r="18" spans="1:7" ht="37.200000000000003" customHeight="1">
      <c r="A18" s="43" t="s">
        <v>559</v>
      </c>
      <c r="B18" s="39" t="s">
        <v>546</v>
      </c>
      <c r="C18" s="39" t="s">
        <v>547</v>
      </c>
      <c r="D18" s="40">
        <v>97376810</v>
      </c>
      <c r="E18" s="41">
        <v>5137180.12</v>
      </c>
      <c r="F18" s="41">
        <f t="shared" si="1"/>
        <v>92239629.879999995</v>
      </c>
      <c r="G18" s="42">
        <f t="shared" si="2"/>
        <v>94.724431699908834</v>
      </c>
    </row>
    <row r="19" spans="1:7" ht="54" customHeight="1">
      <c r="A19" s="43" t="s">
        <v>560</v>
      </c>
      <c r="B19" s="39" t="s">
        <v>546</v>
      </c>
      <c r="C19" s="39" t="s">
        <v>547</v>
      </c>
      <c r="D19" s="40">
        <v>165768570</v>
      </c>
      <c r="E19" s="41">
        <f>2635000+9139343.28+4850000+2447975.5+4355242.5+23390000+8941718+5000000+5000000</f>
        <v>65759279.280000001</v>
      </c>
      <c r="F19" s="41">
        <f t="shared" si="1"/>
        <v>100009290.72</v>
      </c>
      <c r="G19" s="42">
        <f t="shared" si="2"/>
        <v>60.330671079565924</v>
      </c>
    </row>
    <row r="20" spans="1:7" ht="187.2" customHeight="1">
      <c r="A20" s="43" t="s">
        <v>633</v>
      </c>
      <c r="B20" s="39" t="s">
        <v>546</v>
      </c>
      <c r="C20" s="39" t="s">
        <v>547</v>
      </c>
      <c r="D20" s="40">
        <v>63819000</v>
      </c>
      <c r="E20" s="41">
        <v>7380735.2000000002</v>
      </c>
      <c r="F20" s="41">
        <f t="shared" si="1"/>
        <v>56438264.799999997</v>
      </c>
      <c r="G20" s="42">
        <f t="shared" si="2"/>
        <v>88.434893683699215</v>
      </c>
    </row>
    <row r="21" spans="1:7" ht="25.05" customHeight="1">
      <c r="A21" s="43" t="s">
        <v>561</v>
      </c>
      <c r="B21" s="39" t="s">
        <v>546</v>
      </c>
      <c r="C21" s="39" t="s">
        <v>547</v>
      </c>
      <c r="D21" s="40">
        <v>28000000</v>
      </c>
      <c r="E21" s="41">
        <v>24767148.91</v>
      </c>
      <c r="F21" s="41">
        <f t="shared" si="1"/>
        <v>3232851.09</v>
      </c>
      <c r="G21" s="42">
        <f t="shared" si="2"/>
        <v>11.545896750000001</v>
      </c>
    </row>
    <row r="22" spans="1:7" ht="25.05" customHeight="1">
      <c r="A22" s="43" t="s">
        <v>562</v>
      </c>
      <c r="B22" s="39" t="s">
        <v>546</v>
      </c>
      <c r="C22" s="39" t="s">
        <v>547</v>
      </c>
      <c r="D22" s="40">
        <v>82913410</v>
      </c>
      <c r="E22" s="41">
        <v>66915737.119999997</v>
      </c>
      <c r="F22" s="41">
        <f t="shared" si="1"/>
        <v>15997672.880000003</v>
      </c>
      <c r="G22" s="42">
        <f t="shared" si="2"/>
        <v>19.294433650720677</v>
      </c>
    </row>
    <row r="23" spans="1:7" ht="25.05" customHeight="1">
      <c r="A23" s="43" t="s">
        <v>563</v>
      </c>
      <c r="B23" s="39" t="s">
        <v>546</v>
      </c>
      <c r="C23" s="39" t="s">
        <v>547</v>
      </c>
      <c r="D23" s="40">
        <v>9787418</v>
      </c>
      <c r="E23" s="41">
        <f>2709932.97+708+2656+2124</f>
        <v>2715420.97</v>
      </c>
      <c r="F23" s="41">
        <f t="shared" si="1"/>
        <v>7071997.0299999993</v>
      </c>
      <c r="G23" s="42">
        <f t="shared" si="2"/>
        <v>72.256002859998404</v>
      </c>
    </row>
    <row r="24" spans="1:7" ht="25.05" customHeight="1">
      <c r="A24" s="43" t="s">
        <v>564</v>
      </c>
      <c r="B24" s="39" t="s">
        <v>546</v>
      </c>
      <c r="C24" s="39" t="s">
        <v>547</v>
      </c>
      <c r="D24" s="40">
        <v>1000000</v>
      </c>
      <c r="E24" s="41">
        <v>0</v>
      </c>
      <c r="F24" s="41">
        <f t="shared" si="1"/>
        <v>1000000</v>
      </c>
      <c r="G24" s="42">
        <f t="shared" si="2"/>
        <v>100</v>
      </c>
    </row>
    <row r="25" spans="1:7" ht="25.05" customHeight="1">
      <c r="A25" s="43" t="s">
        <v>565</v>
      </c>
      <c r="B25" s="39" t="s">
        <v>546</v>
      </c>
      <c r="C25" s="39" t="s">
        <v>547</v>
      </c>
      <c r="D25" s="40">
        <v>4200000</v>
      </c>
      <c r="E25" s="41">
        <v>645587.4</v>
      </c>
      <c r="F25" s="41">
        <f t="shared" si="1"/>
        <v>3554412.6</v>
      </c>
      <c r="G25" s="42">
        <f t="shared" si="2"/>
        <v>84.628871428571429</v>
      </c>
    </row>
    <row r="26" spans="1:7" ht="25.05" customHeight="1">
      <c r="A26" s="43" t="s">
        <v>566</v>
      </c>
      <c r="B26" s="39" t="s">
        <v>557</v>
      </c>
      <c r="C26" s="39" t="s">
        <v>547</v>
      </c>
      <c r="D26" s="40">
        <v>56374500</v>
      </c>
      <c r="E26" s="41">
        <v>25705834.219999999</v>
      </c>
      <c r="F26" s="41">
        <f t="shared" si="1"/>
        <v>30668665.780000001</v>
      </c>
      <c r="G26" s="42">
        <f t="shared" si="2"/>
        <v>54.401663482602949</v>
      </c>
    </row>
    <row r="27" spans="1:7" ht="25.05" customHeight="1">
      <c r="A27" s="43" t="s">
        <v>567</v>
      </c>
      <c r="B27" s="39" t="s">
        <v>546</v>
      </c>
      <c r="C27" s="39" t="s">
        <v>547</v>
      </c>
      <c r="D27" s="40">
        <v>4500000</v>
      </c>
      <c r="E27" s="41">
        <v>2709933</v>
      </c>
      <c r="F27" s="41">
        <f t="shared" si="1"/>
        <v>1790067</v>
      </c>
      <c r="G27" s="42">
        <f t="shared" si="2"/>
        <v>39.779266666666665</v>
      </c>
    </row>
    <row r="28" spans="1:7" ht="25.05" customHeight="1">
      <c r="A28" s="43" t="s">
        <v>634</v>
      </c>
      <c r="B28" s="39" t="s">
        <v>546</v>
      </c>
      <c r="C28" s="39" t="s">
        <v>547</v>
      </c>
      <c r="D28" s="40">
        <v>9000000</v>
      </c>
      <c r="E28" s="41">
        <v>7380735.2000000002</v>
      </c>
      <c r="F28" s="41">
        <f t="shared" si="1"/>
        <v>1619264.7999999998</v>
      </c>
      <c r="G28" s="42">
        <f t="shared" si="2"/>
        <v>17.991831111111107</v>
      </c>
    </row>
    <row r="29" spans="1:7" ht="25.05" customHeight="1">
      <c r="A29" s="43" t="s">
        <v>635</v>
      </c>
      <c r="B29" s="39" t="s">
        <v>546</v>
      </c>
      <c r="C29" s="39" t="s">
        <v>547</v>
      </c>
      <c r="D29" s="40">
        <v>36500000</v>
      </c>
      <c r="E29" s="41">
        <v>18986149</v>
      </c>
      <c r="F29" s="41">
        <f t="shared" si="1"/>
        <v>17513851</v>
      </c>
      <c r="G29" s="42">
        <f t="shared" si="2"/>
        <v>47.983153424657537</v>
      </c>
    </row>
    <row r="30" spans="1:7" ht="25.05" customHeight="1">
      <c r="A30" s="43" t="s">
        <v>568</v>
      </c>
      <c r="B30" s="39" t="s">
        <v>546</v>
      </c>
      <c r="C30" s="39" t="s">
        <v>547</v>
      </c>
      <c r="D30" s="40">
        <v>57583124.799999997</v>
      </c>
      <c r="E30" s="41">
        <f>34702269.64+55681.2+72000+101763.22</f>
        <v>34931714.060000002</v>
      </c>
      <c r="F30" s="41">
        <f t="shared" si="1"/>
        <v>22651410.739999995</v>
      </c>
      <c r="G30" s="42">
        <f t="shared" si="2"/>
        <v>39.33689048427604</v>
      </c>
    </row>
    <row r="31" spans="1:7" ht="25.05" customHeight="1">
      <c r="A31" s="43" t="s">
        <v>636</v>
      </c>
      <c r="B31" s="39" t="s">
        <v>546</v>
      </c>
      <c r="C31" s="39" t="s">
        <v>547</v>
      </c>
      <c r="D31" s="40">
        <v>18858460</v>
      </c>
      <c r="E31" s="41">
        <f>13044.25+6371.68+72000+42185</f>
        <v>133600.93</v>
      </c>
      <c r="F31" s="41">
        <f t="shared" si="1"/>
        <v>18724859.07</v>
      </c>
      <c r="G31" s="42">
        <f t="shared" si="2"/>
        <v>99.291559703178308</v>
      </c>
    </row>
    <row r="32" spans="1:7" ht="34.799999999999997" customHeight="1">
      <c r="A32" s="43" t="s">
        <v>637</v>
      </c>
      <c r="B32" s="39" t="s">
        <v>546</v>
      </c>
      <c r="C32" s="39" t="s">
        <v>547</v>
      </c>
      <c r="D32" s="40">
        <v>15000000</v>
      </c>
      <c r="E32" s="41">
        <v>4568085.5999999996</v>
      </c>
      <c r="F32" s="41">
        <f t="shared" si="1"/>
        <v>10431914.4</v>
      </c>
      <c r="G32" s="42">
        <f t="shared" si="2"/>
        <v>69.546096000000006</v>
      </c>
    </row>
    <row r="33" spans="1:7" ht="43.2">
      <c r="A33" s="43" t="s">
        <v>569</v>
      </c>
      <c r="B33" s="39" t="s">
        <v>546</v>
      </c>
      <c r="C33" s="39" t="s">
        <v>547</v>
      </c>
      <c r="D33" s="40">
        <v>49826810</v>
      </c>
      <c r="E33" s="41">
        <v>4674040</v>
      </c>
      <c r="F33" s="41">
        <f t="shared" si="1"/>
        <v>45152770</v>
      </c>
      <c r="G33" s="42">
        <f t="shared" si="2"/>
        <v>90.619427573228151</v>
      </c>
    </row>
    <row r="34" spans="1:7" ht="25.05" customHeight="1">
      <c r="A34" s="43" t="s">
        <v>570</v>
      </c>
      <c r="B34" s="39" t="s">
        <v>546</v>
      </c>
      <c r="C34" s="39" t="s">
        <v>547</v>
      </c>
      <c r="D34" s="40">
        <v>600000</v>
      </c>
      <c r="E34" s="41">
        <v>0</v>
      </c>
      <c r="F34" s="41">
        <f t="shared" si="1"/>
        <v>600000</v>
      </c>
      <c r="G34" s="42">
        <f t="shared" si="2"/>
        <v>100</v>
      </c>
    </row>
    <row r="35" spans="1:7" ht="42" customHeight="1">
      <c r="A35" s="43" t="s">
        <v>571</v>
      </c>
      <c r="B35" s="39" t="s">
        <v>546</v>
      </c>
      <c r="C35" s="39" t="s">
        <v>547</v>
      </c>
      <c r="D35" s="40">
        <v>3500000</v>
      </c>
      <c r="E35" s="41">
        <v>1563212.2</v>
      </c>
      <c r="F35" s="41">
        <f t="shared" si="1"/>
        <v>1936787.8</v>
      </c>
      <c r="G35" s="42">
        <f t="shared" si="2"/>
        <v>55.336794285714284</v>
      </c>
    </row>
    <row r="36" spans="1:7" ht="25.05" customHeight="1">
      <c r="A36" s="43" t="s">
        <v>572</v>
      </c>
      <c r="B36" s="39" t="s">
        <v>546</v>
      </c>
      <c r="C36" s="39" t="s">
        <v>547</v>
      </c>
      <c r="D36" s="40">
        <v>7000000</v>
      </c>
      <c r="E36" s="41">
        <v>1046275.45</v>
      </c>
      <c r="F36" s="41">
        <f t="shared" si="1"/>
        <v>5953724.5499999998</v>
      </c>
      <c r="G36" s="42">
        <f t="shared" si="2"/>
        <v>85.053207857142851</v>
      </c>
    </row>
    <row r="37" spans="1:7" ht="25.05" customHeight="1">
      <c r="A37" s="43" t="s">
        <v>573</v>
      </c>
      <c r="B37" s="39" t="s">
        <v>546</v>
      </c>
      <c r="C37" s="39" t="s">
        <v>547</v>
      </c>
      <c r="D37" s="40">
        <v>44820000</v>
      </c>
      <c r="E37" s="41">
        <v>27938432.73</v>
      </c>
      <c r="F37" s="41">
        <f t="shared" si="1"/>
        <v>16881567.27</v>
      </c>
      <c r="G37" s="42">
        <f t="shared" si="2"/>
        <v>37.665254953145919</v>
      </c>
    </row>
    <row r="38" spans="1:7" ht="25.05" customHeight="1">
      <c r="A38" s="43" t="s">
        <v>574</v>
      </c>
      <c r="B38" s="39" t="s">
        <v>546</v>
      </c>
      <c r="C38" s="39" t="s">
        <v>547</v>
      </c>
      <c r="D38" s="40">
        <v>23315900</v>
      </c>
      <c r="E38" s="41">
        <v>12128812.48</v>
      </c>
      <c r="F38" s="41">
        <f t="shared" si="1"/>
        <v>11187087.52</v>
      </c>
      <c r="G38" s="42">
        <f t="shared" si="2"/>
        <v>47.980509094652149</v>
      </c>
    </row>
    <row r="39" spans="1:7" ht="25.05" customHeight="1">
      <c r="A39" s="43" t="s">
        <v>638</v>
      </c>
      <c r="B39" s="39" t="s">
        <v>546</v>
      </c>
      <c r="C39" s="39" t="s">
        <v>547</v>
      </c>
      <c r="D39" s="40">
        <v>72094750</v>
      </c>
      <c r="E39" s="41">
        <v>30238730.420000002</v>
      </c>
      <c r="F39" s="41">
        <f t="shared" si="1"/>
        <v>41856019.579999998</v>
      </c>
      <c r="G39" s="42">
        <f t="shared" si="2"/>
        <v>58.056959182187327</v>
      </c>
    </row>
    <row r="40" spans="1:7" ht="25.05" customHeight="1">
      <c r="A40" s="43" t="s">
        <v>575</v>
      </c>
      <c r="B40" s="39" t="s">
        <v>546</v>
      </c>
      <c r="C40" s="39" t="s">
        <v>547</v>
      </c>
      <c r="D40" s="40">
        <v>700000</v>
      </c>
      <c r="E40" s="41">
        <v>60000</v>
      </c>
      <c r="F40" s="41">
        <f t="shared" ref="F40:F41" si="3">+D40-E40</f>
        <v>640000</v>
      </c>
      <c r="G40" s="42">
        <f t="shared" ref="G40:G41" si="4">+F40*100/D40</f>
        <v>91.428571428571431</v>
      </c>
    </row>
    <row r="41" spans="1:7" ht="25.05" customHeight="1">
      <c r="A41" s="43" t="s">
        <v>639</v>
      </c>
      <c r="B41" s="39" t="s">
        <v>546</v>
      </c>
      <c r="C41" s="39" t="s">
        <v>547</v>
      </c>
      <c r="D41" s="40">
        <v>60000000</v>
      </c>
      <c r="E41" s="41">
        <v>6089831.9100000001</v>
      </c>
      <c r="F41" s="41">
        <f t="shared" si="3"/>
        <v>53910168.090000004</v>
      </c>
      <c r="G41" s="42">
        <f t="shared" si="4"/>
        <v>89.850280150000003</v>
      </c>
    </row>
    <row r="42" spans="1:7" ht="25.05" customHeight="1">
      <c r="A42" s="43" t="s">
        <v>640</v>
      </c>
      <c r="B42" s="39" t="s">
        <v>546</v>
      </c>
      <c r="C42" s="39" t="s">
        <v>547</v>
      </c>
      <c r="D42" s="40">
        <v>20900000</v>
      </c>
      <c r="E42" s="41">
        <v>3325421.4</v>
      </c>
      <c r="F42" s="41">
        <f t="shared" si="1"/>
        <v>17574578.600000001</v>
      </c>
      <c r="G42" s="42">
        <f t="shared" si="2"/>
        <v>84.088892822966514</v>
      </c>
    </row>
    <row r="43" spans="1:7">
      <c r="A43" s="36" t="s">
        <v>576</v>
      </c>
      <c r="B43" s="36"/>
      <c r="C43" s="36"/>
      <c r="D43" s="36"/>
      <c r="E43" s="36"/>
      <c r="F43" s="36"/>
      <c r="G43" s="36"/>
    </row>
    <row r="44" spans="1:7" ht="25.05" customHeight="1">
      <c r="A44" s="39" t="s">
        <v>577</v>
      </c>
      <c r="B44" s="39" t="s">
        <v>546</v>
      </c>
      <c r="C44" s="39" t="s">
        <v>547</v>
      </c>
      <c r="D44" s="40">
        <v>15000000</v>
      </c>
      <c r="E44" s="41">
        <v>8532746.0600000005</v>
      </c>
      <c r="F44" s="41">
        <f>+D44-E44</f>
        <v>6467253.9399999995</v>
      </c>
      <c r="G44" s="42">
        <f>+F44*100/D44</f>
        <v>43.115026266666668</v>
      </c>
    </row>
    <row r="45" spans="1:7" ht="25.05" customHeight="1">
      <c r="A45" s="39" t="s">
        <v>578</v>
      </c>
      <c r="B45" s="39" t="s">
        <v>546</v>
      </c>
      <c r="C45" s="39" t="s">
        <v>547</v>
      </c>
      <c r="D45" s="40">
        <v>700000</v>
      </c>
      <c r="E45" s="41">
        <v>162032</v>
      </c>
      <c r="F45" s="41">
        <f t="shared" ref="F45:F64" si="5">+D45-E45</f>
        <v>537968</v>
      </c>
      <c r="G45" s="42">
        <f t="shared" ref="G45:G64" si="6">+F45*100/D45</f>
        <v>76.852571428571423</v>
      </c>
    </row>
    <row r="46" spans="1:7" ht="25.05" customHeight="1">
      <c r="A46" s="39" t="s">
        <v>579</v>
      </c>
      <c r="B46" s="39" t="s">
        <v>546</v>
      </c>
      <c r="C46" s="39" t="s">
        <v>547</v>
      </c>
      <c r="D46" s="40">
        <v>13397800</v>
      </c>
      <c r="E46" s="41">
        <f>520942.67+298559.26+397712.32+214204+362042.1+175902.14+325753.56+129919.57+42354.22+490895.07+57707.44+156642.65+76137.96+100449.34+69385.72</f>
        <v>3418608.02</v>
      </c>
      <c r="F46" s="41">
        <f t="shared" si="5"/>
        <v>9979191.9800000004</v>
      </c>
      <c r="G46" s="42">
        <f t="shared" si="6"/>
        <v>74.483810625625097</v>
      </c>
    </row>
    <row r="47" spans="1:7" ht="25.05" customHeight="1">
      <c r="A47" s="39" t="s">
        <v>580</v>
      </c>
      <c r="B47" s="39" t="s">
        <v>546</v>
      </c>
      <c r="C47" s="39" t="s">
        <v>547</v>
      </c>
      <c r="D47" s="40">
        <v>300000</v>
      </c>
      <c r="E47" s="41">
        <v>24225.84</v>
      </c>
      <c r="F47" s="41">
        <f t="shared" si="5"/>
        <v>275774.15999999997</v>
      </c>
      <c r="G47" s="42">
        <f t="shared" si="6"/>
        <v>91.924719999999994</v>
      </c>
    </row>
    <row r="48" spans="1:7" ht="25.05" customHeight="1">
      <c r="A48" s="39" t="s">
        <v>581</v>
      </c>
      <c r="B48" s="39" t="s">
        <v>546</v>
      </c>
      <c r="C48" s="39" t="s">
        <v>547</v>
      </c>
      <c r="D48" s="40">
        <v>12054000</v>
      </c>
      <c r="E48" s="41">
        <f>2817635.1+6397274.83+26088.52</f>
        <v>9240998.4499999993</v>
      </c>
      <c r="F48" s="41">
        <f t="shared" si="5"/>
        <v>2813001.5500000007</v>
      </c>
      <c r="G48" s="42">
        <f t="shared" si="6"/>
        <v>23.336664592666338</v>
      </c>
    </row>
    <row r="49" spans="1:7" ht="25.05" customHeight="1">
      <c r="A49" s="39" t="s">
        <v>582</v>
      </c>
      <c r="B49" s="39" t="s">
        <v>546</v>
      </c>
      <c r="C49" s="39" t="s">
        <v>547</v>
      </c>
      <c r="D49" s="40">
        <v>3456700</v>
      </c>
      <c r="E49" s="41">
        <v>198566.95</v>
      </c>
      <c r="F49" s="41">
        <f t="shared" si="5"/>
        <v>3258133.05</v>
      </c>
      <c r="G49" s="42">
        <f t="shared" si="6"/>
        <v>94.255592038649581</v>
      </c>
    </row>
    <row r="50" spans="1:7" ht="25.05" customHeight="1">
      <c r="A50" s="39" t="s">
        <v>583</v>
      </c>
      <c r="B50" s="39" t="s">
        <v>546</v>
      </c>
      <c r="C50" s="39" t="s">
        <v>547</v>
      </c>
      <c r="D50" s="40">
        <v>4228350</v>
      </c>
      <c r="E50" s="41">
        <v>13987.92</v>
      </c>
      <c r="F50" s="41">
        <f t="shared" si="5"/>
        <v>4214362.08</v>
      </c>
      <c r="G50" s="42">
        <f t="shared" si="6"/>
        <v>99.669187271630776</v>
      </c>
    </row>
    <row r="51" spans="1:7" ht="25.05" customHeight="1">
      <c r="A51" s="39" t="s">
        <v>584</v>
      </c>
      <c r="B51" s="39" t="s">
        <v>546</v>
      </c>
      <c r="C51" s="39" t="s">
        <v>547</v>
      </c>
      <c r="D51" s="40">
        <v>3456700</v>
      </c>
      <c r="E51" s="41">
        <v>17990.919999999998</v>
      </c>
      <c r="F51" s="41">
        <f t="shared" si="5"/>
        <v>3438709.08</v>
      </c>
      <c r="G51" s="42">
        <f t="shared" si="6"/>
        <v>99.479534816443433</v>
      </c>
    </row>
    <row r="52" spans="1:7" ht="25.05" customHeight="1">
      <c r="A52" s="39" t="s">
        <v>585</v>
      </c>
      <c r="B52" s="39" t="s">
        <v>546</v>
      </c>
      <c r="C52" s="39" t="s">
        <v>547</v>
      </c>
      <c r="D52" s="40">
        <v>29421260</v>
      </c>
      <c r="E52" s="41">
        <f>445905.97+5521716.77</f>
        <v>5967622.7399999993</v>
      </c>
      <c r="F52" s="41">
        <f t="shared" si="5"/>
        <v>23453637.260000002</v>
      </c>
      <c r="G52" s="42">
        <f t="shared" si="6"/>
        <v>79.716630966858659</v>
      </c>
    </row>
    <row r="53" spans="1:7" ht="25.05" customHeight="1">
      <c r="A53" s="39" t="s">
        <v>586</v>
      </c>
      <c r="B53" s="39" t="s">
        <v>546</v>
      </c>
      <c r="C53" s="39" t="s">
        <v>547</v>
      </c>
      <c r="D53" s="40">
        <v>2228350</v>
      </c>
      <c r="E53" s="41">
        <v>9000</v>
      </c>
      <c r="F53" s="41">
        <f t="shared" si="5"/>
        <v>2219350</v>
      </c>
      <c r="G53" s="42">
        <f t="shared" si="6"/>
        <v>99.596113716426956</v>
      </c>
    </row>
    <row r="54" spans="1:7" ht="25.05" customHeight="1">
      <c r="A54" s="39" t="s">
        <v>587</v>
      </c>
      <c r="B54" s="39" t="s">
        <v>546</v>
      </c>
      <c r="C54" s="39" t="s">
        <v>547</v>
      </c>
      <c r="D54" s="40">
        <v>1421260</v>
      </c>
      <c r="E54" s="41">
        <v>148801.95000000001</v>
      </c>
      <c r="F54" s="41">
        <f t="shared" si="5"/>
        <v>1272458.05</v>
      </c>
      <c r="G54" s="42">
        <f t="shared" si="6"/>
        <v>89.530279470329148</v>
      </c>
    </row>
    <row r="55" spans="1:7" ht="25.05" customHeight="1">
      <c r="A55" s="39" t="s">
        <v>588</v>
      </c>
      <c r="B55" s="39" t="s">
        <v>546</v>
      </c>
      <c r="C55" s="39" t="s">
        <v>547</v>
      </c>
      <c r="D55" s="40">
        <v>2921260</v>
      </c>
      <c r="E55" s="41">
        <v>85631.97</v>
      </c>
      <c r="F55" s="41">
        <f t="shared" si="5"/>
        <v>2835628.03</v>
      </c>
      <c r="G55" s="42">
        <f t="shared" si="6"/>
        <v>97.068663179586892</v>
      </c>
    </row>
    <row r="56" spans="1:7" ht="25.05" customHeight="1">
      <c r="A56" s="39" t="s">
        <v>589</v>
      </c>
      <c r="B56" s="39" t="s">
        <v>546</v>
      </c>
      <c r="C56" s="39" t="s">
        <v>547</v>
      </c>
      <c r="D56" s="40">
        <v>18279610</v>
      </c>
      <c r="E56" s="41">
        <f>65784.42+63710</f>
        <v>129494.42</v>
      </c>
      <c r="F56" s="41">
        <f t="shared" si="5"/>
        <v>18150115.579999998</v>
      </c>
      <c r="G56" s="42">
        <f t="shared" si="6"/>
        <v>99.291590903744648</v>
      </c>
    </row>
    <row r="57" spans="1:7" ht="25.05" customHeight="1">
      <c r="A57" s="39" t="s">
        <v>590</v>
      </c>
      <c r="B57" s="39" t="s">
        <v>546</v>
      </c>
      <c r="C57" s="39" t="s">
        <v>547</v>
      </c>
      <c r="D57" s="40">
        <v>7313840</v>
      </c>
      <c r="E57" s="41">
        <f>205718.42+220719.77+194539.97+52300.45+97045.07+131801.83+18233.63+43529.58+218765.77+39379.81+148103.61+164345.42+37641.39+48287.08+40955.84+32402.14+20636.15+30554.71</f>
        <v>1744960.6399999994</v>
      </c>
      <c r="F57" s="41">
        <f t="shared" si="5"/>
        <v>5568879.3600000003</v>
      </c>
      <c r="G57" s="42">
        <f t="shared" si="6"/>
        <v>76.141662382551431</v>
      </c>
    </row>
    <row r="58" spans="1:7" ht="25.05" customHeight="1">
      <c r="A58" s="39" t="s">
        <v>591</v>
      </c>
      <c r="B58" s="39" t="s">
        <v>546</v>
      </c>
      <c r="C58" s="39" t="s">
        <v>547</v>
      </c>
      <c r="D58" s="40">
        <v>291200</v>
      </c>
      <c r="E58" s="41">
        <v>53085.42</v>
      </c>
      <c r="F58" s="41">
        <f t="shared" si="5"/>
        <v>238114.58000000002</v>
      </c>
      <c r="G58" s="42">
        <f t="shared" si="6"/>
        <v>81.770116758241755</v>
      </c>
    </row>
    <row r="59" spans="1:7" ht="25.05" customHeight="1">
      <c r="A59" s="39" t="s">
        <v>592</v>
      </c>
      <c r="B59" s="39" t="s">
        <v>546</v>
      </c>
      <c r="C59" s="39" t="s">
        <v>547</v>
      </c>
      <c r="D59" s="40">
        <v>23394340</v>
      </c>
      <c r="E59" s="41">
        <f>9002338.22+114302.57+521504.35+432255.39+136345.67+229516.97+48096.76+10786.61+20700.21+515141.22+117314.31+599080.95+149520.8+110000+81692.35+248026.16+79412.67+89218.37</f>
        <v>12505253.580000002</v>
      </c>
      <c r="F59" s="41">
        <f t="shared" si="5"/>
        <v>10889086.419999998</v>
      </c>
      <c r="G59" s="42">
        <f t="shared" si="6"/>
        <v>46.545815868282659</v>
      </c>
    </row>
    <row r="60" spans="1:7" ht="40.200000000000003" customHeight="1">
      <c r="A60" s="39" t="s">
        <v>593</v>
      </c>
      <c r="B60" s="39" t="s">
        <v>546</v>
      </c>
      <c r="C60" s="39" t="s">
        <v>547</v>
      </c>
      <c r="D60" s="40">
        <v>5623600</v>
      </c>
      <c r="E60" s="41">
        <f>3240370.02+136345.67</f>
        <v>3376715.69</v>
      </c>
      <c r="F60" s="41">
        <f t="shared" si="5"/>
        <v>2246884.31</v>
      </c>
      <c r="G60" s="42">
        <f t="shared" si="6"/>
        <v>39.954554200156487</v>
      </c>
    </row>
    <row r="61" spans="1:7" ht="25.05" customHeight="1">
      <c r="A61" s="39" t="s">
        <v>594</v>
      </c>
      <c r="B61" s="39" t="s">
        <v>546</v>
      </c>
      <c r="C61" s="39" t="s">
        <v>547</v>
      </c>
      <c r="D61" s="40">
        <v>7119630</v>
      </c>
      <c r="E61" s="41">
        <f>14055.47+23110+31030+3591091.05+23842.42+17542.1+2875+1931.29+12210+2220+2220+47379.44+6660+39196.96+14055.47+23110</f>
        <v>3852529.2</v>
      </c>
      <c r="F61" s="41">
        <f t="shared" si="5"/>
        <v>3267100.8</v>
      </c>
      <c r="G61" s="42">
        <f t="shared" si="6"/>
        <v>45.888631853059778</v>
      </c>
    </row>
    <row r="62" spans="1:7" ht="25.05" customHeight="1">
      <c r="A62" s="39" t="s">
        <v>595</v>
      </c>
      <c r="B62" s="39" t="s">
        <v>546</v>
      </c>
      <c r="C62" s="39" t="s">
        <v>547</v>
      </c>
      <c r="D62" s="40">
        <v>560000</v>
      </c>
      <c r="E62" s="41">
        <v>18516.599999999999</v>
      </c>
      <c r="F62" s="41">
        <f t="shared" si="5"/>
        <v>541483.4</v>
      </c>
      <c r="G62" s="42">
        <f t="shared" si="6"/>
        <v>96.693464285714285</v>
      </c>
    </row>
    <row r="63" spans="1:7" ht="25.05" customHeight="1">
      <c r="A63" s="39" t="s">
        <v>596</v>
      </c>
      <c r="B63" s="39" t="s">
        <v>546</v>
      </c>
      <c r="C63" s="39" t="s">
        <v>547</v>
      </c>
      <c r="D63" s="40">
        <v>258000</v>
      </c>
      <c r="E63" s="41">
        <v>7477.76</v>
      </c>
      <c r="F63" s="41">
        <f t="shared" si="5"/>
        <v>250522.23999999999</v>
      </c>
      <c r="G63" s="42">
        <f t="shared" si="6"/>
        <v>97.101643410852716</v>
      </c>
    </row>
    <row r="64" spans="1:7" ht="25.05" customHeight="1">
      <c r="A64" s="39" t="s">
        <v>597</v>
      </c>
      <c r="B64" s="39" t="s">
        <v>546</v>
      </c>
      <c r="C64" s="39" t="s">
        <v>547</v>
      </c>
      <c r="D64" s="40">
        <v>2061000</v>
      </c>
      <c r="E64" s="41">
        <v>1633161.83</v>
      </c>
      <c r="F64" s="41">
        <f t="shared" si="5"/>
        <v>427838.16999999993</v>
      </c>
      <c r="G64" s="42">
        <f t="shared" si="6"/>
        <v>20.758766132945169</v>
      </c>
    </row>
    <row r="65" spans="1:7" ht="29.4" customHeight="1">
      <c r="A65" s="36" t="s">
        <v>598</v>
      </c>
      <c r="B65" s="36"/>
      <c r="C65" s="36"/>
      <c r="D65" s="36"/>
      <c r="E65" s="36"/>
      <c r="F65" s="36"/>
      <c r="G65" s="36"/>
    </row>
    <row r="66" spans="1:7" ht="25.05" customHeight="1">
      <c r="A66" s="45" t="s">
        <v>628</v>
      </c>
      <c r="B66" s="39" t="s">
        <v>546</v>
      </c>
      <c r="C66" s="39" t="s">
        <v>547</v>
      </c>
      <c r="D66" s="40">
        <v>56000000</v>
      </c>
      <c r="E66" s="41">
        <v>0</v>
      </c>
      <c r="F66" s="41">
        <f>+D66-E66</f>
        <v>56000000</v>
      </c>
      <c r="G66" s="42">
        <f>+F66*100/D66</f>
        <v>100</v>
      </c>
    </row>
    <row r="67" spans="1:7" ht="25.05" customHeight="1">
      <c r="A67" s="45" t="s">
        <v>599</v>
      </c>
      <c r="B67" s="39" t="s">
        <v>546</v>
      </c>
      <c r="C67" s="39" t="s">
        <v>547</v>
      </c>
      <c r="D67" s="40">
        <v>120000000</v>
      </c>
      <c r="E67" s="41">
        <v>0</v>
      </c>
      <c r="F67" s="41">
        <f t="shared" ref="F67:F73" si="7">+D67-E67</f>
        <v>120000000</v>
      </c>
      <c r="G67" s="42">
        <f t="shared" ref="G67:G73" si="8">+F67*100/D67</f>
        <v>100</v>
      </c>
    </row>
    <row r="68" spans="1:7" ht="60" customHeight="1">
      <c r="A68" s="39" t="s">
        <v>600</v>
      </c>
      <c r="B68" s="39" t="s">
        <v>546</v>
      </c>
      <c r="C68" s="39" t="s">
        <v>547</v>
      </c>
      <c r="D68" s="40">
        <v>32429260</v>
      </c>
      <c r="E68" s="41">
        <f>7988851.68+609004</f>
        <v>8597855.6799999997</v>
      </c>
      <c r="F68" s="41">
        <f t="shared" si="7"/>
        <v>23831404.32</v>
      </c>
      <c r="G68" s="42">
        <f t="shared" si="8"/>
        <v>73.487351607776432</v>
      </c>
    </row>
    <row r="69" spans="1:7" ht="43.2" customHeight="1">
      <c r="A69" s="39" t="s">
        <v>601</v>
      </c>
      <c r="B69" s="39" t="s">
        <v>546</v>
      </c>
      <c r="C69" s="39" t="s">
        <v>547</v>
      </c>
      <c r="D69" s="40">
        <v>32054100</v>
      </c>
      <c r="E69" s="41">
        <f>76530+75000+433000+169285+908000+370000+76530+43919.75+93130+128100+13219+83740</f>
        <v>2470453.75</v>
      </c>
      <c r="F69" s="41">
        <f t="shared" si="7"/>
        <v>29583646.25</v>
      </c>
      <c r="G69" s="42">
        <f t="shared" si="8"/>
        <v>92.292861911580729</v>
      </c>
    </row>
    <row r="70" spans="1:7" ht="48" customHeight="1">
      <c r="A70" s="39" t="s">
        <v>629</v>
      </c>
      <c r="B70" s="39" t="s">
        <v>546</v>
      </c>
      <c r="C70" s="39" t="s">
        <v>547</v>
      </c>
      <c r="D70" s="40">
        <v>114060000</v>
      </c>
      <c r="E70" s="41">
        <v>30238730.420000002</v>
      </c>
      <c r="F70" s="41">
        <f t="shared" si="7"/>
        <v>83821269.579999998</v>
      </c>
      <c r="G70" s="42">
        <f t="shared" si="8"/>
        <v>73.48875116605295</v>
      </c>
    </row>
    <row r="71" spans="1:7" ht="25.05" customHeight="1">
      <c r="A71" s="39" t="s">
        <v>602</v>
      </c>
      <c r="B71" s="39" t="s">
        <v>546</v>
      </c>
      <c r="C71" s="39" t="s">
        <v>547</v>
      </c>
      <c r="D71" s="40">
        <v>1100000</v>
      </c>
      <c r="E71" s="41">
        <v>1009145.5</v>
      </c>
      <c r="F71" s="41">
        <f t="shared" si="7"/>
        <v>90854.5</v>
      </c>
      <c r="G71" s="42">
        <f t="shared" si="8"/>
        <v>8.2594999999999992</v>
      </c>
    </row>
    <row r="72" spans="1:7" ht="25.05" customHeight="1">
      <c r="A72" s="39" t="s">
        <v>630</v>
      </c>
      <c r="B72" s="39" t="s">
        <v>546</v>
      </c>
      <c r="C72" s="39" t="s">
        <v>547</v>
      </c>
      <c r="D72" s="40">
        <v>550000</v>
      </c>
      <c r="E72" s="41">
        <v>345000</v>
      </c>
      <c r="F72" s="41">
        <f t="shared" si="7"/>
        <v>205000</v>
      </c>
      <c r="G72" s="42">
        <f t="shared" si="8"/>
        <v>37.272727272727273</v>
      </c>
    </row>
    <row r="73" spans="1:7" ht="45.6" customHeight="1">
      <c r="A73" s="45" t="s">
        <v>603</v>
      </c>
      <c r="B73" s="45" t="s">
        <v>546</v>
      </c>
      <c r="C73" s="45" t="s">
        <v>547</v>
      </c>
      <c r="D73" s="46">
        <v>12000000</v>
      </c>
      <c r="E73" s="41">
        <f>592000+87200+1009145.5</f>
        <v>1688345.5</v>
      </c>
      <c r="F73" s="41">
        <f t="shared" si="7"/>
        <v>10311654.5</v>
      </c>
      <c r="G73" s="42">
        <f t="shared" si="8"/>
        <v>85.930454166666664</v>
      </c>
    </row>
    <row r="74" spans="1:7" ht="31.2" customHeight="1">
      <c r="A74" s="36" t="s">
        <v>626</v>
      </c>
      <c r="B74" s="36"/>
      <c r="C74" s="36"/>
      <c r="D74" s="36"/>
      <c r="E74" s="36"/>
      <c r="F74" s="36"/>
      <c r="G74" s="36"/>
    </row>
    <row r="75" spans="1:7" ht="57.6" customHeight="1">
      <c r="A75" s="45" t="s">
        <v>627</v>
      </c>
      <c r="B75" s="45" t="s">
        <v>546</v>
      </c>
      <c r="C75" s="45" t="s">
        <v>547</v>
      </c>
      <c r="D75" s="46">
        <v>3950934000</v>
      </c>
      <c r="E75" s="41">
        <v>112752318.39</v>
      </c>
      <c r="F75" s="41">
        <f>+D75-E75</f>
        <v>3838181681.6100001</v>
      </c>
      <c r="G75" s="42">
        <f>+F75*100/D75</f>
        <v>97.14618572747608</v>
      </c>
    </row>
    <row r="76" spans="1:7">
      <c r="A76" s="36" t="s">
        <v>604</v>
      </c>
      <c r="B76" s="36"/>
      <c r="C76" s="36"/>
      <c r="D76" s="36"/>
      <c r="E76" s="36"/>
      <c r="F76" s="36"/>
      <c r="G76" s="36"/>
    </row>
    <row r="77" spans="1:7" ht="43.2" customHeight="1">
      <c r="A77" s="39" t="s">
        <v>605</v>
      </c>
      <c r="B77" s="39" t="s">
        <v>546</v>
      </c>
      <c r="C77" s="39" t="s">
        <v>547</v>
      </c>
      <c r="D77" s="40">
        <v>5500000</v>
      </c>
      <c r="E77" s="41">
        <v>0</v>
      </c>
      <c r="F77" s="41">
        <f>+D77-E77</f>
        <v>5500000</v>
      </c>
      <c r="G77" s="42">
        <f>+F77*100/D77</f>
        <v>100</v>
      </c>
    </row>
    <row r="78" spans="1:7" s="33" customFormat="1">
      <c r="D78" s="37"/>
      <c r="E78" s="37"/>
      <c r="F78" s="37"/>
      <c r="G78" s="37"/>
    </row>
    <row r="79" spans="1:7" s="33" customFormat="1">
      <c r="D79" s="37"/>
      <c r="E79" s="37"/>
      <c r="F79" s="37"/>
      <c r="G79" s="37"/>
    </row>
    <row r="80" spans="1:7" s="33" customFormat="1">
      <c r="D80" s="37"/>
      <c r="E80" s="37"/>
      <c r="F80" s="37"/>
      <c r="G80" s="37"/>
    </row>
    <row r="81" spans="4:7" s="33" customFormat="1">
      <c r="D81" s="37"/>
      <c r="E81" s="37"/>
      <c r="F81" s="37"/>
      <c r="G81" s="37"/>
    </row>
    <row r="82" spans="4:7" s="33" customFormat="1">
      <c r="D82" s="37"/>
      <c r="E82" s="37"/>
      <c r="F82" s="37"/>
      <c r="G82" s="37"/>
    </row>
    <row r="83" spans="4:7" s="33" customFormat="1">
      <c r="D83" s="37"/>
      <c r="E83" s="37"/>
      <c r="F83" s="37"/>
      <c r="G83" s="37"/>
    </row>
    <row r="84" spans="4:7" s="33" customFormat="1">
      <c r="D84" s="37"/>
      <c r="E84" s="37"/>
      <c r="F84" s="37"/>
      <c r="G84" s="37"/>
    </row>
    <row r="85" spans="4:7" s="33" customFormat="1">
      <c r="D85" s="37"/>
      <c r="E85" s="37"/>
      <c r="F85" s="37"/>
      <c r="G85" s="37"/>
    </row>
    <row r="86" spans="4:7" s="33" customFormat="1">
      <c r="D86" s="37"/>
      <c r="E86" s="37"/>
      <c r="F86" s="37"/>
      <c r="G86" s="37"/>
    </row>
    <row r="87" spans="4:7" s="33" customFormat="1">
      <c r="D87" s="37"/>
      <c r="E87" s="37"/>
      <c r="F87" s="37"/>
      <c r="G87" s="37"/>
    </row>
    <row r="88" spans="4:7" s="33" customFormat="1">
      <c r="D88" s="37"/>
      <c r="E88" s="37"/>
      <c r="F88" s="37"/>
      <c r="G88" s="37"/>
    </row>
    <row r="89" spans="4:7" s="33" customFormat="1">
      <c r="D89" s="37"/>
      <c r="E89" s="37"/>
      <c r="F89" s="37"/>
      <c r="G89" s="37"/>
    </row>
    <row r="90" spans="4:7" s="33" customFormat="1">
      <c r="D90" s="37"/>
      <c r="E90" s="37"/>
      <c r="F90" s="37"/>
      <c r="G90" s="37"/>
    </row>
    <row r="91" spans="4:7" s="33" customFormat="1">
      <c r="D91" s="37"/>
      <c r="E91" s="37"/>
      <c r="F91" s="37"/>
      <c r="G91" s="37"/>
    </row>
    <row r="92" spans="4:7" s="33" customFormat="1">
      <c r="D92" s="37"/>
      <c r="E92" s="37"/>
      <c r="F92" s="37"/>
      <c r="G92" s="37"/>
    </row>
    <row r="93" spans="4:7" s="33" customFormat="1">
      <c r="D93" s="37"/>
      <c r="E93" s="37"/>
      <c r="F93" s="37"/>
      <c r="G93" s="37"/>
    </row>
    <row r="94" spans="4:7" s="33" customFormat="1">
      <c r="D94" s="37"/>
      <c r="E94" s="37"/>
      <c r="F94" s="37"/>
      <c r="G94" s="37"/>
    </row>
    <row r="95" spans="4:7" s="33" customFormat="1">
      <c r="D95" s="37"/>
      <c r="E95" s="37"/>
      <c r="F95" s="37"/>
      <c r="G95" s="37"/>
    </row>
    <row r="96" spans="4:7" s="33" customFormat="1">
      <c r="D96" s="37"/>
      <c r="E96" s="37"/>
      <c r="F96" s="37"/>
      <c r="G96" s="37"/>
    </row>
    <row r="97" spans="4:7" s="33" customFormat="1">
      <c r="D97" s="37"/>
      <c r="E97" s="37"/>
      <c r="F97" s="37"/>
      <c r="G97" s="37"/>
    </row>
    <row r="98" spans="4:7" s="33" customFormat="1">
      <c r="D98" s="37"/>
      <c r="E98" s="37"/>
      <c r="F98" s="37"/>
      <c r="G98" s="37"/>
    </row>
    <row r="99" spans="4:7" s="33" customFormat="1">
      <c r="D99" s="37"/>
      <c r="E99" s="37"/>
      <c r="F99" s="37"/>
      <c r="G99" s="37"/>
    </row>
    <row r="100" spans="4:7" s="33" customFormat="1">
      <c r="D100" s="37"/>
      <c r="E100" s="37"/>
      <c r="F100" s="37"/>
      <c r="G100" s="37"/>
    </row>
    <row r="101" spans="4:7" s="33" customFormat="1">
      <c r="D101" s="37"/>
      <c r="E101" s="37"/>
      <c r="F101" s="37"/>
      <c r="G101" s="37"/>
    </row>
    <row r="102" spans="4:7" s="33" customFormat="1">
      <c r="D102" s="37"/>
      <c r="E102" s="37"/>
      <c r="F102" s="37"/>
      <c r="G102" s="37"/>
    </row>
    <row r="103" spans="4:7" s="33" customFormat="1">
      <c r="D103" s="37"/>
      <c r="E103" s="37"/>
      <c r="F103" s="37"/>
      <c r="G103" s="37"/>
    </row>
    <row r="104" spans="4:7" s="33" customFormat="1">
      <c r="D104" s="37"/>
      <c r="E104" s="37"/>
      <c r="F104" s="37"/>
      <c r="G104" s="37"/>
    </row>
    <row r="105" spans="4:7" s="33" customFormat="1">
      <c r="D105" s="37"/>
      <c r="E105" s="37"/>
      <c r="F105" s="37"/>
      <c r="G105" s="37"/>
    </row>
    <row r="106" spans="4:7" s="33" customFormat="1">
      <c r="D106" s="37"/>
      <c r="E106" s="37"/>
      <c r="F106" s="37"/>
      <c r="G106" s="37"/>
    </row>
    <row r="107" spans="4:7" s="33" customFormat="1">
      <c r="D107" s="37"/>
      <c r="E107" s="37"/>
      <c r="F107" s="37"/>
      <c r="G107" s="37"/>
    </row>
    <row r="108" spans="4:7" s="33" customFormat="1">
      <c r="D108" s="37"/>
      <c r="E108" s="37"/>
      <c r="F108" s="37"/>
      <c r="G108" s="37"/>
    </row>
    <row r="109" spans="4:7" s="33" customFormat="1">
      <c r="D109" s="37"/>
      <c r="E109" s="37"/>
      <c r="F109" s="37"/>
      <c r="G109" s="37"/>
    </row>
    <row r="110" spans="4:7" s="33" customFormat="1">
      <c r="D110" s="37"/>
      <c r="E110" s="37"/>
      <c r="F110" s="37"/>
      <c r="G110" s="37"/>
    </row>
    <row r="111" spans="4:7" s="33" customFormat="1">
      <c r="D111" s="37"/>
      <c r="E111" s="37"/>
      <c r="F111" s="37"/>
      <c r="G111" s="37"/>
    </row>
    <row r="112" spans="4:7" s="33" customFormat="1">
      <c r="D112" s="37"/>
      <c r="E112" s="37"/>
      <c r="F112" s="37"/>
      <c r="G112" s="37"/>
    </row>
    <row r="113" spans="4:7" s="33" customFormat="1">
      <c r="D113" s="37"/>
      <c r="E113" s="37"/>
      <c r="F113" s="37"/>
      <c r="G113" s="37"/>
    </row>
    <row r="114" spans="4:7" s="33" customFormat="1">
      <c r="D114" s="37"/>
      <c r="E114" s="37"/>
      <c r="F114" s="37"/>
      <c r="G114" s="37"/>
    </row>
    <row r="115" spans="4:7" s="33" customFormat="1">
      <c r="D115" s="37"/>
      <c r="E115" s="37"/>
      <c r="F115" s="37"/>
      <c r="G115" s="37"/>
    </row>
    <row r="116" spans="4:7" s="33" customFormat="1">
      <c r="D116" s="37"/>
      <c r="E116" s="37"/>
      <c r="F116" s="37"/>
      <c r="G116" s="37"/>
    </row>
    <row r="117" spans="4:7" s="33" customFormat="1">
      <c r="D117" s="37"/>
      <c r="E117" s="37"/>
      <c r="F117" s="37"/>
      <c r="G117" s="37"/>
    </row>
    <row r="118" spans="4:7" s="33" customFormat="1">
      <c r="D118" s="37"/>
      <c r="E118" s="37"/>
      <c r="F118" s="37"/>
      <c r="G118" s="37"/>
    </row>
    <row r="119" spans="4:7" s="33" customFormat="1">
      <c r="D119" s="37"/>
      <c r="E119" s="37"/>
      <c r="F119" s="37"/>
      <c r="G119" s="37"/>
    </row>
    <row r="120" spans="4:7" s="33" customFormat="1">
      <c r="D120" s="37"/>
      <c r="E120" s="37"/>
      <c r="F120" s="37"/>
      <c r="G120" s="37"/>
    </row>
    <row r="121" spans="4:7" s="33" customFormat="1">
      <c r="D121" s="37"/>
      <c r="E121" s="37"/>
      <c r="F121" s="37"/>
      <c r="G121" s="37"/>
    </row>
    <row r="122" spans="4:7" s="33" customFormat="1">
      <c r="D122" s="37"/>
      <c r="E122" s="37"/>
      <c r="F122" s="37"/>
      <c r="G122" s="37"/>
    </row>
    <row r="123" spans="4:7" s="33" customFormat="1">
      <c r="D123" s="37"/>
      <c r="E123" s="37"/>
      <c r="F123" s="37"/>
      <c r="G123" s="37"/>
    </row>
    <row r="124" spans="4:7" s="33" customFormat="1">
      <c r="D124" s="37"/>
      <c r="E124" s="37"/>
      <c r="F124" s="37"/>
      <c r="G124" s="37"/>
    </row>
    <row r="125" spans="4:7" s="33" customFormat="1">
      <c r="D125" s="37"/>
      <c r="E125" s="37"/>
      <c r="F125" s="37"/>
      <c r="G125" s="37"/>
    </row>
    <row r="126" spans="4:7" s="33" customFormat="1">
      <c r="D126" s="37"/>
      <c r="E126" s="37"/>
      <c r="F126" s="37"/>
      <c r="G126" s="37"/>
    </row>
    <row r="127" spans="4:7" s="33" customFormat="1">
      <c r="D127" s="37"/>
      <c r="E127" s="37"/>
      <c r="F127" s="37"/>
      <c r="G127" s="37"/>
    </row>
    <row r="128" spans="4:7" s="33" customFormat="1">
      <c r="D128" s="37"/>
      <c r="E128" s="37"/>
      <c r="F128" s="37"/>
      <c r="G128" s="37"/>
    </row>
    <row r="129" spans="4:7" s="33" customFormat="1">
      <c r="D129" s="37"/>
      <c r="E129" s="37"/>
      <c r="F129" s="37"/>
      <c r="G129" s="37"/>
    </row>
    <row r="130" spans="4:7" s="33" customFormat="1">
      <c r="D130" s="37"/>
      <c r="E130" s="37"/>
      <c r="F130" s="37"/>
      <c r="G130" s="37"/>
    </row>
    <row r="131" spans="4:7" s="33" customFormat="1">
      <c r="D131" s="37"/>
      <c r="E131" s="37"/>
      <c r="F131" s="37"/>
      <c r="G131" s="37"/>
    </row>
    <row r="132" spans="4:7" s="33" customFormat="1">
      <c r="D132" s="37"/>
      <c r="E132" s="37"/>
      <c r="F132" s="37"/>
      <c r="G132" s="37"/>
    </row>
    <row r="133" spans="4:7" s="33" customFormat="1">
      <c r="D133" s="37"/>
      <c r="E133" s="37"/>
      <c r="F133" s="37"/>
      <c r="G133" s="37"/>
    </row>
    <row r="134" spans="4:7" s="33" customFormat="1">
      <c r="D134" s="37"/>
      <c r="E134" s="37"/>
      <c r="F134" s="37"/>
      <c r="G134" s="37"/>
    </row>
    <row r="135" spans="4:7" s="33" customFormat="1">
      <c r="D135" s="37"/>
      <c r="E135" s="37"/>
      <c r="F135" s="37"/>
      <c r="G135" s="37"/>
    </row>
    <row r="136" spans="4:7" s="33" customFormat="1">
      <c r="D136" s="37"/>
      <c r="E136" s="37"/>
      <c r="F136" s="37"/>
      <c r="G136" s="37"/>
    </row>
    <row r="137" spans="4:7" s="33" customFormat="1">
      <c r="D137" s="37"/>
      <c r="E137" s="37"/>
      <c r="F137" s="37"/>
      <c r="G137" s="37"/>
    </row>
    <row r="138" spans="4:7" s="33" customFormat="1">
      <c r="D138" s="37"/>
      <c r="E138" s="37"/>
      <c r="F138" s="37"/>
      <c r="G138" s="37"/>
    </row>
    <row r="139" spans="4:7" s="33" customFormat="1">
      <c r="D139" s="37"/>
      <c r="E139" s="37"/>
      <c r="F139" s="37"/>
      <c r="G139" s="37"/>
    </row>
    <row r="140" spans="4:7" s="33" customFormat="1">
      <c r="D140" s="37"/>
      <c r="E140" s="37"/>
      <c r="F140" s="37"/>
      <c r="G140" s="37"/>
    </row>
    <row r="141" spans="4:7" s="33" customFormat="1">
      <c r="D141" s="37"/>
      <c r="E141" s="37"/>
      <c r="F141" s="37"/>
      <c r="G141" s="37"/>
    </row>
    <row r="142" spans="4:7" s="33" customFormat="1">
      <c r="D142" s="37"/>
      <c r="E142" s="37"/>
      <c r="F142" s="37"/>
      <c r="G142" s="37"/>
    </row>
    <row r="143" spans="4:7" s="33" customFormat="1">
      <c r="D143" s="37"/>
      <c r="E143" s="37"/>
      <c r="F143" s="37"/>
      <c r="G143" s="37"/>
    </row>
    <row r="144" spans="4:7" s="33" customFormat="1">
      <c r="D144" s="37"/>
      <c r="E144" s="37"/>
      <c r="F144" s="37"/>
      <c r="G144" s="37"/>
    </row>
    <row r="145" spans="4:7" s="33" customFormat="1">
      <c r="D145" s="37"/>
      <c r="E145" s="37"/>
      <c r="F145" s="37"/>
      <c r="G145" s="37"/>
    </row>
    <row r="146" spans="4:7" s="33" customFormat="1">
      <c r="D146" s="37"/>
      <c r="E146" s="37"/>
      <c r="F146" s="37"/>
      <c r="G146" s="37"/>
    </row>
    <row r="147" spans="4:7" s="33" customFormat="1">
      <c r="D147" s="37"/>
      <c r="E147" s="37"/>
      <c r="F147" s="37"/>
      <c r="G147" s="37"/>
    </row>
    <row r="148" spans="4:7" s="33" customFormat="1">
      <c r="D148" s="37"/>
      <c r="E148" s="37"/>
      <c r="F148" s="37"/>
      <c r="G148" s="37"/>
    </row>
    <row r="149" spans="4:7" s="33" customFormat="1">
      <c r="D149" s="37"/>
      <c r="E149" s="37"/>
      <c r="F149" s="37"/>
      <c r="G149" s="37"/>
    </row>
    <row r="150" spans="4:7" s="33" customFormat="1">
      <c r="D150" s="37"/>
      <c r="E150" s="37"/>
      <c r="F150" s="37"/>
      <c r="G150" s="37"/>
    </row>
    <row r="151" spans="4:7" s="33" customFormat="1">
      <c r="D151" s="37"/>
      <c r="E151" s="37"/>
      <c r="F151" s="37"/>
      <c r="G151" s="37"/>
    </row>
    <row r="152" spans="4:7" s="33" customFormat="1">
      <c r="D152" s="37"/>
      <c r="E152" s="37"/>
      <c r="F152" s="37"/>
      <c r="G152" s="37"/>
    </row>
    <row r="153" spans="4:7" s="33" customFormat="1">
      <c r="D153" s="37"/>
      <c r="E153" s="37"/>
      <c r="F153" s="37"/>
      <c r="G153" s="37"/>
    </row>
    <row r="154" spans="4:7" s="33" customFormat="1">
      <c r="D154" s="37"/>
      <c r="E154" s="37"/>
      <c r="F154" s="37"/>
      <c r="G154" s="37"/>
    </row>
    <row r="155" spans="4:7" s="33" customFormat="1">
      <c r="D155" s="37"/>
      <c r="E155" s="37"/>
      <c r="F155" s="37"/>
      <c r="G155" s="37"/>
    </row>
    <row r="156" spans="4:7" s="33" customFormat="1">
      <c r="D156" s="37"/>
      <c r="E156" s="37"/>
      <c r="F156" s="37"/>
      <c r="G156" s="37"/>
    </row>
    <row r="157" spans="4:7" s="33" customFormat="1">
      <c r="D157" s="37"/>
      <c r="E157" s="37"/>
      <c r="F157" s="37"/>
      <c r="G157" s="37"/>
    </row>
    <row r="158" spans="4:7" s="33" customFormat="1">
      <c r="D158" s="37"/>
      <c r="E158" s="37"/>
      <c r="F158" s="37"/>
      <c r="G158" s="37"/>
    </row>
    <row r="159" spans="4:7" s="33" customFormat="1">
      <c r="D159" s="37"/>
      <c r="E159" s="37"/>
      <c r="F159" s="37"/>
      <c r="G159" s="37"/>
    </row>
    <row r="160" spans="4:7" s="33" customFormat="1">
      <c r="D160" s="37"/>
      <c r="E160" s="37"/>
      <c r="F160" s="37"/>
      <c r="G160" s="37"/>
    </row>
    <row r="161" spans="4:7" s="33" customFormat="1">
      <c r="D161" s="37"/>
      <c r="E161" s="37"/>
      <c r="F161" s="37"/>
      <c r="G161" s="37"/>
    </row>
    <row r="162" spans="4:7" s="33" customFormat="1">
      <c r="D162" s="37"/>
      <c r="E162" s="37"/>
      <c r="F162" s="37"/>
      <c r="G162" s="37"/>
    </row>
    <row r="163" spans="4:7" s="33" customFormat="1">
      <c r="D163" s="37"/>
      <c r="E163" s="37"/>
      <c r="F163" s="37"/>
      <c r="G163" s="37"/>
    </row>
    <row r="164" spans="4:7" s="33" customFormat="1">
      <c r="D164" s="37"/>
      <c r="E164" s="37"/>
      <c r="F164" s="37"/>
      <c r="G164" s="37"/>
    </row>
    <row r="165" spans="4:7" s="33" customFormat="1">
      <c r="D165" s="37"/>
      <c r="E165" s="37"/>
      <c r="F165" s="37"/>
      <c r="G165" s="37"/>
    </row>
    <row r="166" spans="4:7" s="33" customFormat="1">
      <c r="D166" s="37"/>
      <c r="E166" s="37"/>
      <c r="F166" s="37"/>
      <c r="G166" s="37"/>
    </row>
    <row r="167" spans="4:7" s="33" customFormat="1">
      <c r="D167" s="37"/>
      <c r="E167" s="37"/>
      <c r="F167" s="37"/>
      <c r="G167" s="37"/>
    </row>
    <row r="168" spans="4:7" s="33" customFormat="1">
      <c r="D168" s="37"/>
      <c r="E168" s="37"/>
      <c r="F168" s="37"/>
      <c r="G168" s="37"/>
    </row>
    <row r="169" spans="4:7" s="33" customFormat="1">
      <c r="D169" s="37"/>
      <c r="E169" s="37"/>
      <c r="F169" s="37"/>
      <c r="G169" s="37"/>
    </row>
    <row r="170" spans="4:7" s="33" customFormat="1">
      <c r="D170" s="37"/>
      <c r="E170" s="37"/>
      <c r="F170" s="37"/>
      <c r="G170" s="37"/>
    </row>
    <row r="171" spans="4:7" s="33" customFormat="1">
      <c r="D171" s="37"/>
      <c r="E171" s="37"/>
      <c r="F171" s="37"/>
      <c r="G171" s="37"/>
    </row>
    <row r="172" spans="4:7" s="33" customFormat="1">
      <c r="D172" s="37"/>
      <c r="E172" s="37"/>
      <c r="F172" s="37"/>
      <c r="G172" s="37"/>
    </row>
    <row r="173" spans="4:7" s="33" customFormat="1">
      <c r="D173" s="37"/>
      <c r="E173" s="37"/>
      <c r="F173" s="37"/>
      <c r="G173" s="37"/>
    </row>
    <row r="174" spans="4:7" s="33" customFormat="1">
      <c r="D174" s="37"/>
      <c r="E174" s="37"/>
      <c r="F174" s="37"/>
      <c r="G174" s="37"/>
    </row>
    <row r="175" spans="4:7" s="33" customFormat="1">
      <c r="D175" s="37"/>
      <c r="E175" s="37"/>
      <c r="F175" s="37"/>
      <c r="G175" s="37"/>
    </row>
    <row r="176" spans="4:7" s="33" customFormat="1">
      <c r="D176" s="37"/>
      <c r="E176" s="37"/>
      <c r="F176" s="37"/>
      <c r="G176" s="37"/>
    </row>
    <row r="177" spans="4:7" s="33" customFormat="1">
      <c r="D177" s="37"/>
      <c r="E177" s="37"/>
      <c r="F177" s="37"/>
      <c r="G177" s="37"/>
    </row>
    <row r="178" spans="4:7" s="33" customFormat="1">
      <c r="D178" s="37"/>
      <c r="E178" s="37"/>
      <c r="F178" s="37"/>
      <c r="G178" s="37"/>
    </row>
    <row r="179" spans="4:7" s="33" customFormat="1">
      <c r="D179" s="37"/>
      <c r="E179" s="37"/>
      <c r="F179" s="37"/>
      <c r="G179" s="37"/>
    </row>
    <row r="180" spans="4:7" s="33" customFormat="1">
      <c r="D180" s="37"/>
      <c r="E180" s="37"/>
      <c r="F180" s="37"/>
      <c r="G180" s="37"/>
    </row>
    <row r="181" spans="4:7" s="33" customFormat="1">
      <c r="D181" s="37"/>
      <c r="E181" s="37"/>
      <c r="F181" s="37"/>
      <c r="G181" s="37"/>
    </row>
    <row r="182" spans="4:7" s="33" customFormat="1">
      <c r="D182" s="37"/>
      <c r="E182" s="37"/>
      <c r="F182" s="37"/>
      <c r="G182" s="37"/>
    </row>
  </sheetData>
  <mergeCells count="6">
    <mergeCell ref="A1:G1"/>
    <mergeCell ref="A3:G3"/>
    <mergeCell ref="A43:G43"/>
    <mergeCell ref="A65:G65"/>
    <mergeCell ref="A76:G76"/>
    <mergeCell ref="A74:G74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0E85-E29C-435C-8CAA-F8A459DDFC1C}">
  <sheetPr>
    <pageSetUpPr fitToPage="1"/>
  </sheetPr>
  <dimension ref="A1:F9"/>
  <sheetViews>
    <sheetView tabSelected="1" workbookViewId="0">
      <selection activeCell="B8" sqref="B8"/>
    </sheetView>
  </sheetViews>
  <sheetFormatPr baseColWidth="10" defaultRowHeight="14.4"/>
  <cols>
    <col min="1" max="1" width="17.109375" style="1" bestFit="1" customWidth="1"/>
    <col min="2" max="2" width="33.77734375" style="1" customWidth="1"/>
    <col min="3" max="3" width="16.88671875" customWidth="1"/>
    <col min="4" max="4" width="10.88671875" customWidth="1"/>
    <col min="5" max="5" width="21.109375" customWidth="1"/>
    <col min="6" max="6" width="75.109375" customWidth="1"/>
  </cols>
  <sheetData>
    <row r="1" spans="1:6" ht="46.8">
      <c r="A1" s="2" t="s">
        <v>606</v>
      </c>
      <c r="B1" s="2" t="s">
        <v>607</v>
      </c>
      <c r="C1" s="2" t="s">
        <v>608</v>
      </c>
      <c r="D1" s="2" t="s">
        <v>652</v>
      </c>
      <c r="E1" s="2" t="s">
        <v>610</v>
      </c>
      <c r="F1" s="2" t="s">
        <v>611</v>
      </c>
    </row>
    <row r="2" spans="1:6" ht="88.8" customHeight="1">
      <c r="A2" s="23" t="s">
        <v>285</v>
      </c>
      <c r="B2" s="23" t="s">
        <v>643</v>
      </c>
      <c r="C2" s="24">
        <v>2764800</v>
      </c>
      <c r="D2" s="23" t="s">
        <v>613</v>
      </c>
      <c r="E2" s="23" t="s">
        <v>287</v>
      </c>
      <c r="F2" s="23" t="s">
        <v>614</v>
      </c>
    </row>
    <row r="3" spans="1:6" ht="108" customHeight="1">
      <c r="A3" s="23" t="s">
        <v>349</v>
      </c>
      <c r="B3" s="23" t="s">
        <v>615</v>
      </c>
      <c r="C3" s="25">
        <v>1000000</v>
      </c>
      <c r="D3" s="23" t="s">
        <v>613</v>
      </c>
      <c r="E3" s="23" t="s">
        <v>161</v>
      </c>
      <c r="F3" s="23" t="s">
        <v>644</v>
      </c>
    </row>
    <row r="4" spans="1:6" ht="139.19999999999999" customHeight="1">
      <c r="A4" s="23" t="s">
        <v>385</v>
      </c>
      <c r="B4" s="23" t="s">
        <v>386</v>
      </c>
      <c r="C4" s="24">
        <v>4200000</v>
      </c>
      <c r="D4" s="23" t="s">
        <v>613</v>
      </c>
      <c r="E4" s="23" t="s">
        <v>645</v>
      </c>
      <c r="F4" s="23" t="s">
        <v>646</v>
      </c>
    </row>
    <row r="5" spans="1:6" ht="159.6" customHeight="1">
      <c r="A5" s="23" t="s">
        <v>406</v>
      </c>
      <c r="B5" s="23" t="s">
        <v>651</v>
      </c>
      <c r="C5" s="24">
        <v>1720000</v>
      </c>
      <c r="D5" s="23" t="s">
        <v>613</v>
      </c>
      <c r="E5" s="23" t="s">
        <v>408</v>
      </c>
      <c r="F5" s="23" t="s">
        <v>642</v>
      </c>
    </row>
    <row r="6" spans="1:6" ht="93.6" customHeight="1">
      <c r="A6" s="23" t="s">
        <v>515</v>
      </c>
      <c r="B6" s="23" t="s">
        <v>516</v>
      </c>
      <c r="C6" s="26">
        <v>65600</v>
      </c>
      <c r="D6" s="23" t="s">
        <v>612</v>
      </c>
      <c r="E6" s="23" t="s">
        <v>517</v>
      </c>
      <c r="F6" s="23" t="s">
        <v>617</v>
      </c>
    </row>
    <row r="7" spans="1:6" ht="54" customHeight="1">
      <c r="A7" s="23" t="s">
        <v>518</v>
      </c>
      <c r="B7" s="23" t="s">
        <v>519</v>
      </c>
      <c r="C7" s="24">
        <v>22000000</v>
      </c>
      <c r="D7" s="23" t="s">
        <v>613</v>
      </c>
      <c r="E7" s="23" t="s">
        <v>520</v>
      </c>
      <c r="F7" s="23" t="s">
        <v>647</v>
      </c>
    </row>
    <row r="8" spans="1:6" ht="75.599999999999994" customHeight="1">
      <c r="A8" s="23" t="s">
        <v>528</v>
      </c>
      <c r="B8" s="23" t="s">
        <v>529</v>
      </c>
      <c r="C8" s="26">
        <v>249956</v>
      </c>
      <c r="D8" s="23" t="s">
        <v>612</v>
      </c>
      <c r="E8" s="23" t="s">
        <v>279</v>
      </c>
      <c r="F8" s="23" t="s">
        <v>616</v>
      </c>
    </row>
    <row r="9" spans="1:6" s="4" customFormat="1" ht="72">
      <c r="A9" s="23" t="s">
        <v>532</v>
      </c>
      <c r="B9" s="23" t="s">
        <v>533</v>
      </c>
      <c r="C9" s="26">
        <v>29000</v>
      </c>
      <c r="D9" s="23" t="s">
        <v>612</v>
      </c>
      <c r="E9" s="23" t="s">
        <v>534</v>
      </c>
      <c r="F9" s="23" t="s">
        <v>648</v>
      </c>
    </row>
  </sheetData>
  <conditionalFormatting sqref="A5">
    <cfRule type="duplicateValues" dxfId="7" priority="9"/>
  </conditionalFormatting>
  <conditionalFormatting sqref="A2">
    <cfRule type="duplicateValues" dxfId="6" priority="8"/>
  </conditionalFormatting>
  <conditionalFormatting sqref="A3">
    <cfRule type="duplicateValues" dxfId="5" priority="7"/>
  </conditionalFormatting>
  <conditionalFormatting sqref="A8">
    <cfRule type="duplicateValues" dxfId="4" priority="6"/>
  </conditionalFormatting>
  <conditionalFormatting sqref="A6">
    <cfRule type="duplicateValues" dxfId="3" priority="5"/>
  </conditionalFormatting>
  <conditionalFormatting sqref="A7">
    <cfRule type="duplicateValues" dxfId="2" priority="4"/>
  </conditionalFormatting>
  <conditionalFormatting sqref="A9">
    <cfRule type="duplicateValues" dxfId="1" priority="2"/>
  </conditionalFormatting>
  <conditionalFormatting sqref="A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 (Total de contrataciones)</vt:lpstr>
      <vt:lpstr>B (% Ejecución Plan Compras)</vt:lpstr>
      <vt:lpstr>C (Vinculación PEI)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Conejo Carmona Margie</cp:lastModifiedBy>
  <cp:lastPrinted>2020-01-31T15:49:55Z</cp:lastPrinted>
  <dcterms:created xsi:type="dcterms:W3CDTF">2020-01-13T20:25:25Z</dcterms:created>
  <dcterms:modified xsi:type="dcterms:W3CDTF">2020-02-03T17:20:45Z</dcterms:modified>
</cp:coreProperties>
</file>